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7"/>
  <workbookPr defaultThemeVersion="166925"/>
  <mc:AlternateContent xmlns:mc="http://schemas.openxmlformats.org/markup-compatibility/2006">
    <mc:Choice Requires="x15">
      <x15ac:absPath xmlns:x15ac="http://schemas.microsoft.com/office/spreadsheetml/2010/11/ac" url="/Users/lindenhain/Desktop/"/>
    </mc:Choice>
  </mc:AlternateContent>
  <xr:revisionPtr revIDLastSave="0" documentId="13_ncr:1_{47592DDA-D74F-C64D-9FEF-A0BEBE2B5BB7}" xr6:coauthVersionLast="47" xr6:coauthVersionMax="47" xr10:uidLastSave="{00000000-0000-0000-0000-000000000000}"/>
  <bookViews>
    <workbookView xWindow="-20" yWindow="500" windowWidth="28800" windowHeight="17500" xr2:uid="{00000000-000D-0000-FFFF-FFFF00000000}"/>
  </bookViews>
  <sheets>
    <sheet name="Arbeitszeit-Überstunden" sheetId="1" r:id="rId1"/>
  </sheets>
  <definedNames>
    <definedName name="_xlnm._FilterDatabase" localSheetId="0" hidden="1">'Arbeitszeit-Überstunden'!$B$10:$K$10</definedName>
    <definedName name="_xlnm.Print_Area" localSheetId="0">'Arbeitszeit-Überstunden'!$A$1:$J$54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1" l="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G14" i="1"/>
  <c r="G15" i="1"/>
  <c r="G16" i="1"/>
  <c r="G17" i="1"/>
  <c r="G18" i="1"/>
  <c r="G19" i="1"/>
  <c r="G20" i="1"/>
  <c r="G21" i="1"/>
  <c r="G22" i="1"/>
  <c r="G23" i="1"/>
  <c r="G24" i="1"/>
  <c r="G25" i="1"/>
  <c r="G26" i="1"/>
  <c r="G27" i="1"/>
  <c r="G28" i="1"/>
  <c r="G29" i="1"/>
  <c r="G30" i="1"/>
  <c r="G31" i="1"/>
  <c r="G32" i="1"/>
  <c r="G33" i="1"/>
  <c r="G34" i="1"/>
  <c r="G35" i="1"/>
  <c r="G36" i="1"/>
  <c r="G37" i="1"/>
  <c r="G38" i="1"/>
  <c r="G11" i="1"/>
  <c r="G12" i="1"/>
  <c r="E44" i="1"/>
  <c r="G13" i="1"/>
  <c r="E43" i="1" l="1"/>
  <c r="E45" i="1"/>
  <c r="D44" i="1"/>
  <c r="D45" i="1"/>
  <c r="D43" i="1"/>
  <c r="G10" i="1"/>
  <c r="I10" i="1" s="1"/>
  <c r="C12" i="1" l="1"/>
  <c r="H12" i="1" s="1"/>
  <c r="I12" i="1" s="1"/>
  <c r="C11" i="1"/>
  <c r="H11" i="1" s="1"/>
  <c r="I11" i="1" s="1"/>
  <c r="C13" i="1"/>
  <c r="H13" i="1" s="1"/>
  <c r="I13" i="1" s="1"/>
  <c r="C14" i="1" l="1"/>
  <c r="H14" i="1" s="1"/>
  <c r="I14" i="1" s="1"/>
  <c r="C15" i="1" l="1"/>
  <c r="H15" i="1" s="1"/>
  <c r="I15" i="1" s="1"/>
  <c r="C16" i="1" l="1"/>
  <c r="H16" i="1" s="1"/>
  <c r="I16" i="1" s="1"/>
  <c r="C17" i="1" l="1"/>
  <c r="H17" i="1" s="1"/>
  <c r="I17" i="1" s="1"/>
  <c r="C18" i="1" l="1"/>
  <c r="H18" i="1" s="1"/>
  <c r="I18" i="1" s="1"/>
  <c r="C19" i="1" l="1"/>
  <c r="H19" i="1" s="1"/>
  <c r="I19" i="1" s="1"/>
  <c r="C20" i="1" l="1"/>
  <c r="H20" i="1" s="1"/>
  <c r="I20" i="1" s="1"/>
  <c r="C21" i="1" l="1"/>
  <c r="H21" i="1" s="1"/>
  <c r="I21" i="1" s="1"/>
  <c r="C22" i="1" l="1"/>
  <c r="H22" i="1" s="1"/>
  <c r="C23" i="1" l="1"/>
  <c r="H23" i="1" s="1"/>
  <c r="I23" i="1" l="1"/>
  <c r="I22" i="1"/>
  <c r="C24" i="1"/>
  <c r="H24" i="1" s="1"/>
  <c r="I24" i="1" s="1"/>
  <c r="C25" i="1" l="1"/>
  <c r="H25" i="1" s="1"/>
  <c r="I25" i="1" s="1"/>
  <c r="C26" i="1" l="1"/>
  <c r="H26" i="1" s="1"/>
  <c r="I26" i="1" s="1"/>
  <c r="C27" i="1" l="1"/>
  <c r="H27" i="1" s="1"/>
  <c r="I27" i="1" s="1"/>
  <c r="C28" i="1" l="1"/>
  <c r="H28" i="1" s="1"/>
  <c r="I28" i="1" s="1"/>
  <c r="C29" i="1" l="1"/>
  <c r="H29" i="1" s="1"/>
  <c r="I29" i="1" s="1"/>
  <c r="C30" i="1" l="1"/>
  <c r="H30" i="1" s="1"/>
  <c r="I30" i="1" s="1"/>
  <c r="C31" i="1" l="1"/>
  <c r="H31" i="1" s="1"/>
  <c r="I31" i="1" s="1"/>
  <c r="C32" i="1" l="1"/>
  <c r="H32" i="1" s="1"/>
  <c r="I32" i="1" s="1"/>
  <c r="C33" i="1" l="1"/>
  <c r="H33" i="1" s="1"/>
  <c r="I33" i="1" s="1"/>
  <c r="C34" i="1" l="1"/>
  <c r="H34" i="1" s="1"/>
  <c r="I34" i="1" s="1"/>
  <c r="C35" i="1" l="1"/>
  <c r="H35" i="1" s="1"/>
  <c r="I35" i="1" s="1"/>
  <c r="C36" i="1" l="1"/>
  <c r="H36" i="1" s="1"/>
  <c r="I36" i="1" s="1"/>
  <c r="C37" i="1" l="1"/>
  <c r="H37" i="1" s="1"/>
  <c r="I37" i="1" s="1"/>
  <c r="C38" i="1" l="1"/>
  <c r="H38" i="1" s="1"/>
  <c r="I38" i="1" s="1"/>
  <c r="C39" i="1" l="1"/>
  <c r="C40" i="1"/>
  <c r="H40" i="1" l="1"/>
  <c r="G40" i="1"/>
  <c r="H39" i="1"/>
  <c r="I39" i="1" s="1"/>
  <c r="G39" i="1"/>
  <c r="C41" i="1"/>
  <c r="H41" i="1" l="1"/>
  <c r="G41" i="1"/>
  <c r="H44" i="1" s="1"/>
  <c r="I40" i="1"/>
  <c r="I41" i="1" l="1"/>
  <c r="H45" i="1" s="1"/>
  <c r="E47" i="1" s="1"/>
</calcChain>
</file>

<file path=xl/sharedStrings.xml><?xml version="1.0" encoding="utf-8"?>
<sst xmlns="http://schemas.openxmlformats.org/spreadsheetml/2006/main" count="63" uniqueCount="63">
  <si>
    <t>Datum</t>
  </si>
  <si>
    <t>Arbeit von</t>
  </si>
  <si>
    <t>Arbeit bis</t>
  </si>
  <si>
    <t>Stunden</t>
  </si>
  <si>
    <t>Plus/Minus</t>
  </si>
  <si>
    <t>Arbeitszeit-/ Überstundenrechner</t>
  </si>
  <si>
    <t>Tag</t>
  </si>
  <si>
    <t>Pause</t>
  </si>
  <si>
    <t>Sollstunden</t>
  </si>
  <si>
    <t>BEISPIEL:</t>
  </si>
  <si>
    <t>Monat</t>
  </si>
  <si>
    <t>Übertrag</t>
  </si>
  <si>
    <t>bitte Eingabe so: 1.1.22 für Januar bzw. 1.5.22 für Mai</t>
  </si>
  <si>
    <t>evt. +/- Stunden aus dem Vormonat eingeben, 
so: 1,5 für 1h 30min oder -0,75 für 45min minus</t>
  </si>
  <si>
    <t>MA Name</t>
  </si>
  <si>
    <t>AUSFÜLLEN</t>
  </si>
  <si>
    <t>NUR DIE WEISSEN FELDER</t>
  </si>
  <si>
    <t>MONAT</t>
  </si>
  <si>
    <t>bitte immer den Monats-Ersten eingeben, also 1.1.22, oder 1.5.22 oder 1.11.22</t>
  </si>
  <si>
    <t>VON/ BIS</t>
  </si>
  <si>
    <t>PAUSE</t>
  </si>
  <si>
    <t>ÜBERTRAG</t>
  </si>
  <si>
    <r>
      <t xml:space="preserve">werden immer als </t>
    </r>
    <r>
      <rPr>
        <b/>
        <sz val="12"/>
        <color indexed="8"/>
        <rFont val="Calibri"/>
        <family val="2"/>
      </rPr>
      <t>Dezimalzahl</t>
    </r>
    <r>
      <rPr>
        <sz val="12"/>
        <color theme="1"/>
        <rFont val="Calibri"/>
        <family val="2"/>
        <scheme val="minor"/>
      </rPr>
      <t xml:space="preserve"> angegeben, da ansonsten Minusstunden nicht verarbeitet werden können, z.B. 1,5h = 1 Stunde 30 Minuten etc.</t>
    </r>
  </si>
  <si>
    <t>Plus-/ Minusstunden GESAMT</t>
  </si>
  <si>
    <t>PLUS-/ MINUSSTUNDEN</t>
  </si>
  <si>
    <r>
      <t xml:space="preserve">ggf. Plus-/Minusstunden aus dem Vormonat eintragen, auch hier als </t>
    </r>
    <r>
      <rPr>
        <b/>
        <sz val="12"/>
        <color indexed="8"/>
        <rFont val="Calibri"/>
        <family val="2"/>
      </rPr>
      <t>DEZIMALZAHL</t>
    </r>
  </si>
  <si>
    <t>INFO</t>
  </si>
  <si>
    <t>Urlaubstage</t>
  </si>
  <si>
    <t>Krankheitstage</t>
  </si>
  <si>
    <t>KRANK</t>
  </si>
  <si>
    <t>URLAUB</t>
  </si>
  <si>
    <t>FEIERTAG</t>
  </si>
  <si>
    <t>ÜBERSTUNDEN-AUSGLEICH</t>
  </si>
  <si>
    <t>Ausgleichtage</t>
  </si>
  <si>
    <t>Dieser Wert ist der Übertrag für den nächsten Monat.</t>
  </si>
  <si>
    <t>SOLLSTUNDEN</t>
  </si>
  <si>
    <t>Die eigenen Sollstunden für die jeweiligen Wochentage können unter diesem grünen Kasten eingetragen werden und übertragen sich dann automatisch auf die Arbeitszeit-Tabelle.</t>
  </si>
  <si>
    <t>EMPFEHLUNG</t>
  </si>
  <si>
    <t>Mo</t>
  </si>
  <si>
    <t>Di</t>
  </si>
  <si>
    <t>Mi</t>
  </si>
  <si>
    <t>Do</t>
  </si>
  <si>
    <t>Fr</t>
  </si>
  <si>
    <t>Sa</t>
  </si>
  <si>
    <t>So</t>
  </si>
  <si>
    <r>
      <t xml:space="preserve">Bitte trage die Anzahl deiner Sollstunden im Format </t>
    </r>
    <r>
      <rPr>
        <b/>
        <sz val="12"/>
        <color indexed="8"/>
        <rFont val="Calibri"/>
        <family val="2"/>
      </rPr>
      <t>Stunden : Minuten</t>
    </r>
    <r>
      <rPr>
        <sz val="12"/>
        <color theme="1"/>
        <rFont val="Calibri"/>
        <family val="2"/>
        <scheme val="minor"/>
      </rPr>
      <t xml:space="preserve"> ein, 
z.B. 8:00 für 8 Stunden oder 5:30 für 5 1/2 Stunden. Lass das Feld leer, wenn dieser Wochentag für dich kein Arbeitstag ist.
Im Prinzip ist es egal, wenn du nicht jede Woche genau gleich arbeitest. Über den Eintrag hier wird die Wochenstundenzahl festgelegt. Alles weitere regelt sich über die Plus-/ Minusstundenrechnung in der Tabelle links.</t>
    </r>
  </si>
  <si>
    <t>Die Tabelle hat IMMER 31 Zeilen. Bei küzeren Monaten die überflüssigen Zeilen nicht ausfüllen.</t>
  </si>
  <si>
    <t>SOLLSTUNDEN EINTRAGEN</t>
  </si>
  <si>
    <r>
      <rPr>
        <b/>
        <u/>
        <sz val="14"/>
        <color indexed="8"/>
        <rFont val="Calibri"/>
        <family val="2"/>
      </rPr>
      <t xml:space="preserve">ERKLÄRUNG ZUR ANWENDUNG: </t>
    </r>
    <r>
      <rPr>
        <b/>
        <u/>
        <sz val="12"/>
        <color indexed="8"/>
        <rFont val="Calibri"/>
        <family val="2"/>
      </rPr>
      <t>(Der grüne Bereich wird nicht gedruckt)</t>
    </r>
  </si>
  <si>
    <r>
      <t xml:space="preserve">Wenn ein ganzer Tag auf Überstunden freigenommen wird, bei "Arbeit von" ein </t>
    </r>
    <r>
      <rPr>
        <b/>
        <sz val="12"/>
        <color indexed="8"/>
        <rFont val="Calibri"/>
        <family val="2"/>
      </rPr>
      <t>A</t>
    </r>
    <r>
      <rPr>
        <sz val="12"/>
        <color theme="1"/>
        <rFont val="Calibri"/>
        <family val="2"/>
        <scheme val="minor"/>
      </rPr>
      <t xml:space="preserve"> eintragen und Sollstunden für diesen Tag ganz normal eingeben. Zeile wird blau gefärbt. Überstunden werden entsprechend reduziert.</t>
    </r>
  </si>
  <si>
    <t>Datum, Unterschrift Mitarbeiter/in</t>
  </si>
  <si>
    <t>Datum, Unterschrift Vorgesetze/r</t>
  </si>
  <si>
    <r>
      <t xml:space="preserve">genauso wie von/bis , z.B. 0:30 für 30 Minuten oder 1:15 für 1 Stunde und 15 Minuten Pause
</t>
    </r>
    <r>
      <rPr>
        <b/>
        <i/>
        <u/>
        <sz val="12"/>
        <color theme="1"/>
        <rFont val="Calibri (Textkörper)"/>
      </rPr>
      <t>Rechtliche Vorgabe:</t>
    </r>
    <r>
      <rPr>
        <i/>
        <sz val="12"/>
        <color theme="1"/>
        <rFont val="Calibri"/>
        <family val="2"/>
        <scheme val="minor"/>
      </rPr>
      <t xml:space="preserve"> ab einer Arbeitszeit von 6h 1min müssen 30 Minuten Pause, ab 9h 1min müssen 45 Minuten Pause gemacht werden!</t>
    </r>
  </si>
  <si>
    <t xml:space="preserve">Trag deine Sollstunden für die einzelnen Wochentage in die Übersicht unter diesem Kasten ein und speichere dir die Datei dann ab. So hast du für die folgenden Monate eine Vorlage, in der deine Sollstunden schon drinstehen.
Um nicht völlig ungerade Plus-/Minusstunden zu generieren, empfiehlt es sich die Arbeitszeit nicht minutengenau aufzuschreiben (auch wenn das möglich ist), sondern sich auf 5-Minuten-Schritte zu beschränken. </t>
  </si>
  <si>
    <t>ERKLÄRUNGEN ZUM UNTEREN INFOBLOCK</t>
  </si>
  <si>
    <t>Urlaubstage, Ausgleichstage und Krankheitstage werden ausschließlich aus dem aktuellen Monat gezählt.</t>
  </si>
  <si>
    <r>
      <t xml:space="preserve">immer </t>
    </r>
    <r>
      <rPr>
        <sz val="12"/>
        <color indexed="8"/>
        <rFont val="Calibri"/>
        <family val="2"/>
      </rPr>
      <t>Stunden : Minuten</t>
    </r>
    <r>
      <rPr>
        <sz val="12"/>
        <color theme="1"/>
        <rFont val="Calibri"/>
        <family val="2"/>
        <scheme val="minor"/>
      </rPr>
      <t xml:space="preserve"> angeben, z.B. 8:00 für Beginn um 8 Uhr oder 9:15 für Beginn 
um 9 Uhr 15</t>
    </r>
  </si>
  <si>
    <t>Die Plus-/Minusstunden zählen die Über- bzw. Minusstunden aus dem aktuellen Monat.</t>
  </si>
  <si>
    <t>Plus-/ Minusstunden GESAMT zählt die Über- bzw. Minusstunden aus dem aktuellen Monat zuzüglich des Übertrages aus dem Vormonat. Dieser Wert muss dann auf das nächste Monatsblatt übertragen werden.</t>
  </si>
  <si>
    <t>Die gesamte Arbeitszeit zählt alle geleisteten Stunden inkl. der Stunden für bezahlte Urlaubs-, Krankheits- und Feiertage.</t>
  </si>
  <si>
    <r>
      <t xml:space="preserve">bei "Arbeit von" ein </t>
    </r>
    <r>
      <rPr>
        <b/>
        <sz val="12"/>
        <color indexed="8"/>
        <rFont val="Calibri"/>
        <family val="2"/>
      </rPr>
      <t>K</t>
    </r>
    <r>
      <rPr>
        <sz val="12"/>
        <color theme="1"/>
        <rFont val="Calibri"/>
        <family val="2"/>
        <scheme val="minor"/>
      </rPr>
      <t xml:space="preserve"> eintragen. Zeile wird rot gefärbt. Sollstunden werden gutgeschrieben.</t>
    </r>
  </si>
  <si>
    <r>
      <t xml:space="preserve">bei "Arbeit von" ein </t>
    </r>
    <r>
      <rPr>
        <b/>
        <sz val="12"/>
        <color indexed="8"/>
        <rFont val="Calibri"/>
        <family val="2"/>
      </rPr>
      <t>U</t>
    </r>
    <r>
      <rPr>
        <sz val="12"/>
        <color theme="1"/>
        <rFont val="Calibri"/>
        <family val="2"/>
        <scheme val="minor"/>
      </rPr>
      <t xml:space="preserve"> eintragen. Zeile wird grün gefärbt. Sollstunden werden gutgeschrieben.</t>
    </r>
  </si>
  <si>
    <r>
      <t xml:space="preserve">bei "Arbeit von" ein </t>
    </r>
    <r>
      <rPr>
        <b/>
        <sz val="12"/>
        <color indexed="8"/>
        <rFont val="Calibri"/>
        <family val="2"/>
      </rPr>
      <t>F</t>
    </r>
    <r>
      <rPr>
        <sz val="12"/>
        <color theme="1"/>
        <rFont val="Calibri"/>
        <family val="2"/>
        <scheme val="minor"/>
      </rPr>
      <t xml:space="preserve"> eintragen. Zeile wird gelb gefärbt. Sollstunden werden gutgeschrieben.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</si>
</sst>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d"/>
    <numFmt numFmtId="165" formatCode="[$-407]mmmm\ yy;@"/>
  </numFmts>
  <fonts count="26" x14ac:knownFonts="1">
    <font>
      <sz val="12"/>
      <color theme="1"/>
      <name val="Calibri"/>
      <family val="2"/>
      <scheme val="minor"/>
    </font>
    <font>
      <sz val="8"/>
      <name val="Calibri"/>
      <family val="2"/>
    </font>
    <font>
      <b/>
      <sz val="12"/>
      <color indexed="8"/>
      <name val="Calibri"/>
      <family val="2"/>
    </font>
    <font>
      <b/>
      <u/>
      <sz val="12"/>
      <color indexed="8"/>
      <name val="Calibri"/>
      <family val="2"/>
    </font>
    <font>
      <b/>
      <u/>
      <sz val="14"/>
      <color indexed="8"/>
      <name val="Calibri"/>
      <family val="2"/>
    </font>
    <font>
      <sz val="15"/>
      <color theme="1"/>
      <name val="Calibri"/>
      <family val="2"/>
      <scheme val="minor"/>
    </font>
    <font>
      <sz val="10"/>
      <color theme="1"/>
      <name val="Calibri"/>
      <family val="2"/>
      <scheme val="minor"/>
    </font>
    <font>
      <b/>
      <u/>
      <sz val="24"/>
      <color theme="1"/>
      <name val="Calibri"/>
      <family val="2"/>
      <scheme val="minor"/>
    </font>
    <font>
      <b/>
      <u/>
      <sz val="18"/>
      <color theme="1"/>
      <name val="Calibri"/>
      <family val="2"/>
      <scheme val="minor"/>
    </font>
    <font>
      <sz val="10"/>
      <color theme="0" tint="-0.499984740745262"/>
      <name val="Calibri"/>
      <family val="2"/>
      <scheme val="minor"/>
    </font>
    <font>
      <sz val="12"/>
      <color theme="0" tint="-0.499984740745262"/>
      <name val="Calibri"/>
      <family val="2"/>
      <scheme val="minor"/>
    </font>
    <font>
      <b/>
      <sz val="12"/>
      <color theme="1"/>
      <name val="Calibri"/>
      <family val="2"/>
      <scheme val="minor"/>
    </font>
    <font>
      <b/>
      <sz val="15"/>
      <color theme="1"/>
      <name val="Calibri"/>
      <family val="2"/>
      <scheme val="minor"/>
    </font>
    <font>
      <b/>
      <sz val="14"/>
      <color theme="1"/>
      <name val="Calibri"/>
      <family val="2"/>
      <scheme val="minor"/>
    </font>
    <font>
      <b/>
      <u/>
      <sz val="12"/>
      <color theme="1"/>
      <name val="Calibri"/>
      <family val="2"/>
      <scheme val="minor"/>
    </font>
    <font>
      <b/>
      <sz val="12"/>
      <color theme="1"/>
      <name val="Calibri"/>
      <family val="2"/>
    </font>
    <font>
      <b/>
      <sz val="12"/>
      <color theme="0"/>
      <name val="Calibri"/>
      <family val="2"/>
      <scheme val="minor"/>
    </font>
    <font>
      <b/>
      <sz val="12"/>
      <color theme="9" tint="-0.499984740745262"/>
      <name val="Calibri"/>
      <family val="2"/>
      <scheme val="minor"/>
    </font>
    <font>
      <sz val="12"/>
      <name val="Calibri"/>
      <family val="2"/>
      <scheme val="minor"/>
    </font>
    <font>
      <b/>
      <sz val="12"/>
      <color rgb="FF002060"/>
      <name val="Calibri"/>
      <family val="2"/>
      <scheme val="minor"/>
    </font>
    <font>
      <b/>
      <sz val="16"/>
      <color theme="1"/>
      <name val="Calibri"/>
      <family val="2"/>
      <scheme val="minor"/>
    </font>
    <font>
      <b/>
      <sz val="14"/>
      <color theme="0"/>
      <name val="Calibri"/>
      <family val="2"/>
      <scheme val="minor"/>
    </font>
    <font>
      <b/>
      <sz val="24"/>
      <color rgb="FFE66818"/>
      <name val="Calibri"/>
      <family val="2"/>
      <scheme val="minor"/>
    </font>
    <font>
      <i/>
      <sz val="12"/>
      <color theme="1"/>
      <name val="Calibri"/>
      <family val="2"/>
      <scheme val="minor"/>
    </font>
    <font>
      <b/>
      <i/>
      <u/>
      <sz val="12"/>
      <color theme="1"/>
      <name val="Calibri (Textkörper)"/>
    </font>
    <font>
      <sz val="12"/>
      <color indexed="8"/>
      <name val="Calibri"/>
      <family val="2"/>
    </font>
  </fonts>
  <fills count="12">
    <fill>
      <patternFill patternType="none"/>
    </fill>
    <fill>
      <patternFill patternType="gray125"/>
    </fill>
    <fill>
      <patternFill patternType="solid">
        <fgColor rgb="FFFFE0C1"/>
        <bgColor indexed="64"/>
      </patternFill>
    </fill>
    <fill>
      <patternFill patternType="solid">
        <fgColor theme="9" tint="0.59999389629810485"/>
        <bgColor indexed="64"/>
      </patternFill>
    </fill>
    <fill>
      <patternFill patternType="solid">
        <fgColor rgb="FFFF4C4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E66818"/>
        <bgColor indexed="64"/>
      </patternFill>
    </fill>
    <fill>
      <patternFill patternType="solid">
        <fgColor theme="4" tint="0.59999389629810485"/>
        <bgColor indexed="64"/>
      </patternFill>
    </fill>
    <fill>
      <patternFill patternType="solid">
        <fgColor theme="9" tint="0.59996337778862885"/>
        <bgColor indexed="64"/>
      </patternFill>
    </fill>
    <fill>
      <patternFill patternType="solid">
        <fgColor theme="9" tint="-0.24994659260841701"/>
        <bgColor indexed="64"/>
      </patternFill>
    </fill>
  </fills>
  <borders count="65">
    <border>
      <left/>
      <right/>
      <top/>
      <bottom/>
      <diagonal/>
    </border>
    <border>
      <left/>
      <right/>
      <top/>
      <bottom style="medium">
        <color indexed="64"/>
      </bottom>
      <diagonal/>
    </border>
    <border>
      <left style="thin">
        <color theme="9" tint="-0.499984740745262"/>
      </left>
      <right style="thin">
        <color indexed="64"/>
      </right>
      <top style="thin">
        <color theme="9" tint="-0.499984740745262"/>
      </top>
      <bottom/>
      <diagonal/>
    </border>
    <border>
      <left/>
      <right style="thin">
        <color theme="9" tint="-0.499984740745262"/>
      </right>
      <top style="thin">
        <color theme="9" tint="-0.499984740745262"/>
      </top>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indexed="64"/>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ck">
        <color theme="5" tint="-0.24994659260841701"/>
      </left>
      <right style="thick">
        <color theme="5" tint="-0.24994659260841701"/>
      </right>
      <top style="thick">
        <color theme="5" tint="-0.24994659260841701"/>
      </top>
      <bottom style="thick">
        <color theme="5" tint="-0.24994659260841701"/>
      </bottom>
      <diagonal/>
    </border>
    <border>
      <left/>
      <right/>
      <top style="thick">
        <color theme="9" tint="-0.24994659260841701"/>
      </top>
      <bottom/>
      <diagonal/>
    </border>
    <border>
      <left style="thin">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5" tint="-0.24994659260841701"/>
      </right>
      <top style="thick">
        <color theme="5" tint="-0.24994659260841701"/>
      </top>
      <bottom/>
      <diagonal/>
    </border>
    <border>
      <left/>
      <right style="thick">
        <color theme="5" tint="-0.24994659260841701"/>
      </right>
      <top/>
      <bottom/>
      <diagonal/>
    </border>
    <border>
      <left/>
      <right style="thick">
        <color theme="5" tint="-0.24994659260841701"/>
      </right>
      <top/>
      <bottom style="thick">
        <color theme="5" tint="-0.24994659260841701"/>
      </bottom>
      <diagonal/>
    </border>
    <border>
      <left style="thick">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ck">
        <color theme="5" tint="-0.24994659260841701"/>
      </left>
      <right style="thin">
        <color theme="5" tint="-0.24994659260841701"/>
      </right>
      <top style="thin">
        <color theme="5" tint="-0.24994659260841701"/>
      </top>
      <bottom style="thick">
        <color theme="5" tint="-0.24994659260841701"/>
      </bottom>
      <diagonal/>
    </border>
    <border>
      <left style="thin">
        <color theme="5" tint="-0.24994659260841701"/>
      </left>
      <right style="thin">
        <color theme="5" tint="-0.24994659260841701"/>
      </right>
      <top style="thin">
        <color theme="5" tint="-0.24994659260841701"/>
      </top>
      <bottom style="thick">
        <color theme="5" tint="-0.24994659260841701"/>
      </bottom>
      <diagonal/>
    </border>
    <border>
      <left style="thick">
        <color theme="5" tint="-0.24994659260841701"/>
      </left>
      <right/>
      <top style="thick">
        <color theme="5" tint="-0.24994659260841701"/>
      </top>
      <bottom/>
      <diagonal/>
    </border>
    <border>
      <left/>
      <right/>
      <top style="thick">
        <color theme="5" tint="-0.24994659260841701"/>
      </top>
      <bottom/>
      <diagonal/>
    </border>
    <border>
      <left style="thick">
        <color theme="5" tint="-0.24994659260841701"/>
      </left>
      <right/>
      <top/>
      <bottom/>
      <diagonal/>
    </border>
    <border>
      <left style="thick">
        <color theme="5" tint="-0.24994659260841701"/>
      </left>
      <right/>
      <top/>
      <bottom style="thick">
        <color theme="5" tint="-0.24994659260841701"/>
      </bottom>
      <diagonal/>
    </border>
    <border>
      <left/>
      <right/>
      <top/>
      <bottom style="thick">
        <color theme="5" tint="-0.24994659260841701"/>
      </bottom>
      <diagonal/>
    </border>
    <border>
      <left style="thin">
        <color theme="9" tint="-0.24994659260841701"/>
      </left>
      <right/>
      <top/>
      <bottom style="thin">
        <color theme="9" tint="-0.24994659260841701"/>
      </bottom>
      <diagonal/>
    </border>
    <border>
      <left/>
      <right/>
      <top/>
      <bottom style="thin">
        <color theme="9" tint="-0.24994659260841701"/>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style="thin">
        <color theme="9" tint="-0.24994659260841701"/>
      </left>
      <right/>
      <top style="thin">
        <color theme="9" tint="-0.24994659260841701"/>
      </top>
      <bottom/>
      <diagonal/>
    </border>
    <border>
      <left/>
      <right/>
      <top style="thin">
        <color theme="9" tint="-0.24994659260841701"/>
      </top>
      <bottom/>
      <diagonal/>
    </border>
    <border>
      <left style="thin">
        <color theme="9" tint="-0.24994659260841701"/>
      </left>
      <right/>
      <top/>
      <bottom/>
      <diagonal/>
    </border>
    <border>
      <left style="thin">
        <color theme="9" tint="-0.24994659260841701"/>
      </left>
      <right/>
      <top style="thick">
        <color theme="9" tint="-0.24994659260841701"/>
      </top>
      <bottom/>
      <diagonal/>
    </border>
    <border>
      <left style="thick">
        <color theme="5" tint="-0.24994659260841701"/>
      </left>
      <right/>
      <top/>
      <bottom style="thin">
        <color theme="5" tint="-0.24994659260841701"/>
      </bottom>
      <diagonal/>
    </border>
    <border>
      <left/>
      <right style="thick">
        <color theme="5" tint="-0.24994659260841701"/>
      </right>
      <top/>
      <bottom style="thin">
        <color theme="5" tint="-0.24994659260841701"/>
      </bottom>
      <diagonal/>
    </border>
    <border>
      <left style="thick">
        <color theme="5" tint="-0.24994659260841701"/>
      </left>
      <right/>
      <top style="thick">
        <color theme="5" tint="-0.24994659260841701"/>
      </top>
      <bottom style="thick">
        <color theme="5" tint="-0.24994659260841701"/>
      </bottom>
      <diagonal/>
    </border>
    <border>
      <left/>
      <right style="thick">
        <color theme="5" tint="-0.24994659260841701"/>
      </right>
      <top style="thick">
        <color theme="5" tint="-0.24994659260841701"/>
      </top>
      <bottom style="thick">
        <color theme="5" tint="-0.24994659260841701"/>
      </bottom>
      <diagonal/>
    </border>
    <border>
      <left/>
      <right/>
      <top style="thick">
        <color theme="5" tint="-0.24994659260841701"/>
      </top>
      <bottom style="thick">
        <color theme="5" tint="-0.24994659260841701"/>
      </bottom>
      <diagonal/>
    </border>
    <border>
      <left style="thick">
        <color theme="9" tint="-0.499984740745262"/>
      </left>
      <right/>
      <top style="thick">
        <color theme="9" tint="-0.499984740745262"/>
      </top>
      <bottom/>
      <diagonal/>
    </border>
    <border>
      <left/>
      <right/>
      <top style="thick">
        <color theme="9" tint="-0.499984740745262"/>
      </top>
      <bottom/>
      <diagonal/>
    </border>
    <border>
      <left/>
      <right style="thick">
        <color theme="9" tint="-0.499984740745262"/>
      </right>
      <top style="thick">
        <color theme="9" tint="-0.499984740745262"/>
      </top>
      <bottom/>
      <diagonal/>
    </border>
    <border>
      <left style="thick">
        <color theme="9" tint="-0.499984740745262"/>
      </left>
      <right/>
      <top style="thick">
        <color theme="9" tint="-0.499984740745262"/>
      </top>
      <bottom style="thin">
        <color theme="9" tint="-0.499984740745262"/>
      </bottom>
      <diagonal/>
    </border>
    <border>
      <left/>
      <right/>
      <top style="thick">
        <color theme="9" tint="-0.499984740745262"/>
      </top>
      <bottom style="thin">
        <color theme="9" tint="-0.499984740745262"/>
      </bottom>
      <diagonal/>
    </border>
    <border>
      <left/>
      <right style="thick">
        <color theme="9" tint="-0.499984740745262"/>
      </right>
      <top style="thick">
        <color theme="9" tint="-0.499984740745262"/>
      </top>
      <bottom style="thin">
        <color theme="9" tint="-0.499984740745262"/>
      </bottom>
      <diagonal/>
    </border>
    <border>
      <left style="thick">
        <color theme="9" tint="-0.499984740745262"/>
      </left>
      <right/>
      <top/>
      <bottom style="thin">
        <color theme="9" tint="-0.24994659260841701"/>
      </bottom>
      <diagonal/>
    </border>
    <border>
      <left style="thick">
        <color theme="9" tint="-0.499984740745262"/>
      </left>
      <right/>
      <top style="thin">
        <color theme="9" tint="-0.24994659260841701"/>
      </top>
      <bottom style="thin">
        <color theme="9" tint="-0.24994659260841701"/>
      </bottom>
      <diagonal/>
    </border>
    <border>
      <left/>
      <right style="thick">
        <color theme="9" tint="-0.499984740745262"/>
      </right>
      <top style="thin">
        <color theme="9" tint="-0.24994659260841701"/>
      </top>
      <bottom style="thin">
        <color theme="9" tint="-0.24994659260841701"/>
      </bottom>
      <diagonal/>
    </border>
    <border>
      <left style="thick">
        <color theme="9" tint="-0.499984740745262"/>
      </left>
      <right/>
      <top style="thin">
        <color theme="9" tint="-0.24994659260841701"/>
      </top>
      <bottom/>
      <diagonal/>
    </border>
    <border>
      <left/>
      <right style="thick">
        <color theme="9" tint="-0.499984740745262"/>
      </right>
      <top style="thin">
        <color theme="9" tint="-0.24994659260841701"/>
      </top>
      <bottom/>
      <diagonal/>
    </border>
    <border>
      <left style="thick">
        <color theme="9" tint="-0.499984740745262"/>
      </left>
      <right/>
      <top/>
      <bottom style="thick">
        <color theme="9" tint="-0.499984740745262"/>
      </bottom>
      <diagonal/>
    </border>
    <border>
      <left/>
      <right/>
      <top/>
      <bottom style="thick">
        <color theme="9" tint="-0.499984740745262"/>
      </bottom>
      <diagonal/>
    </border>
    <border>
      <left/>
      <right style="thick">
        <color theme="9" tint="-0.499984740745262"/>
      </right>
      <top/>
      <bottom style="thick">
        <color theme="9" tint="-0.499984740745262"/>
      </bottom>
      <diagonal/>
    </border>
    <border>
      <left/>
      <right/>
      <top style="thick">
        <color theme="9" tint="-0.499984740745262"/>
      </top>
      <bottom style="thin">
        <color theme="9" tint="-0.24994659260841701"/>
      </bottom>
      <diagonal/>
    </border>
    <border>
      <left/>
      <right style="thick">
        <color theme="9" tint="-0.499984740745262"/>
      </right>
      <top style="thick">
        <color theme="9" tint="-0.499984740745262"/>
      </top>
      <bottom style="thin">
        <color theme="9" tint="-0.24994659260841701"/>
      </bottom>
      <diagonal/>
    </border>
    <border>
      <left/>
      <right style="thick">
        <color theme="9" tint="-0.499984740745262"/>
      </right>
      <top/>
      <bottom style="thin">
        <color theme="9" tint="-0.24994659260841701"/>
      </bottom>
      <diagonal/>
    </border>
    <border>
      <left style="thick">
        <color theme="9" tint="-0.499984740745262"/>
      </left>
      <right style="thin">
        <color theme="9" tint="-0.24994659260841701"/>
      </right>
      <top style="thin">
        <color theme="9" tint="-0.24994659260841701"/>
      </top>
      <bottom/>
      <diagonal/>
    </border>
    <border>
      <left style="thick">
        <color theme="9" tint="-0.499984740745262"/>
      </left>
      <right style="thin">
        <color theme="9" tint="-0.24994659260841701"/>
      </right>
      <top/>
      <bottom style="thin">
        <color theme="9" tint="-0.24994659260841701"/>
      </bottom>
      <diagonal/>
    </border>
    <border>
      <left style="thick">
        <color theme="9" tint="-0.499984740745262"/>
      </left>
      <right/>
      <top/>
      <bottom/>
      <diagonal/>
    </border>
    <border>
      <left/>
      <right style="thick">
        <color theme="9" tint="-0.499984740745262"/>
      </right>
      <top/>
      <bottom/>
      <diagonal/>
    </border>
    <border>
      <left style="thick">
        <color theme="9" tint="-0.499984740745262"/>
      </left>
      <right/>
      <top style="thick">
        <color theme="9" tint="-0.24994659260841701"/>
      </top>
      <bottom style="thick">
        <color theme="9" tint="-0.24994659260841701"/>
      </bottom>
      <diagonal/>
    </border>
    <border>
      <left/>
      <right style="thick">
        <color theme="9" tint="-0.499984740745262"/>
      </right>
      <top style="thick">
        <color theme="9" tint="-0.24994659260841701"/>
      </top>
      <bottom style="thick">
        <color theme="9" tint="-0.24994659260841701"/>
      </bottom>
      <diagonal/>
    </border>
    <border>
      <left style="thick">
        <color theme="9" tint="-0.499984740745262"/>
      </left>
      <right style="thin">
        <color theme="9" tint="-0.24994659260841701"/>
      </right>
      <top style="thick">
        <color theme="9" tint="-0.24994659260841701"/>
      </top>
      <bottom/>
      <diagonal/>
    </border>
    <border>
      <left/>
      <right style="thick">
        <color theme="9" tint="-0.499984740745262"/>
      </right>
      <top style="thick">
        <color theme="9" tint="-0.24994659260841701"/>
      </top>
      <bottom/>
      <diagonal/>
    </border>
    <border>
      <left style="thick">
        <color theme="9" tint="-0.499984740745262"/>
      </left>
      <right style="thin">
        <color theme="9" tint="-0.24994659260841701"/>
      </right>
      <top/>
      <bottom/>
      <diagonal/>
    </border>
    <border>
      <left style="thick">
        <color theme="9" tint="-0.499984740745262"/>
      </left>
      <right style="thin">
        <color theme="9" tint="-0.24994659260841701"/>
      </right>
      <top/>
      <bottom style="thick">
        <color theme="9" tint="-0.499984740745262"/>
      </bottom>
      <diagonal/>
    </border>
    <border>
      <left style="thin">
        <color theme="9" tint="-0.24994659260841701"/>
      </left>
      <right/>
      <top/>
      <bottom style="thick">
        <color theme="9" tint="-0.499984740745262"/>
      </bottom>
      <diagonal/>
    </border>
  </borders>
  <cellStyleXfs count="1">
    <xf numFmtId="0" fontId="0" fillId="0" borderId="0"/>
  </cellStyleXfs>
  <cellXfs count="153">
    <xf numFmtId="0" fontId="0" fillId="0" borderId="0" xfId="0"/>
    <xf numFmtId="0" fontId="0" fillId="2" borderId="0" xfId="0" applyFill="1" applyProtection="1">
      <protection hidden="1"/>
    </xf>
    <xf numFmtId="0" fontId="0" fillId="2" borderId="0" xfId="0" applyFill="1" applyAlignment="1" applyProtection="1">
      <alignment horizontal="center"/>
      <protection hidden="1"/>
    </xf>
    <xf numFmtId="20" fontId="0" fillId="2" borderId="0" xfId="0" applyNumberFormat="1" applyFill="1" applyAlignment="1" applyProtection="1">
      <alignment horizontal="center"/>
      <protection hidden="1"/>
    </xf>
    <xf numFmtId="0" fontId="5" fillId="2" borderId="0" xfId="0" applyFont="1" applyFill="1" applyProtection="1">
      <protection hidden="1"/>
    </xf>
    <xf numFmtId="0" fontId="6" fillId="2" borderId="0" xfId="0" applyFont="1" applyFill="1" applyProtection="1">
      <protection hidden="1"/>
    </xf>
    <xf numFmtId="0" fontId="0" fillId="2" borderId="0" xfId="0" applyFill="1"/>
    <xf numFmtId="0" fontId="0" fillId="2" borderId="0" xfId="0" applyFill="1" applyAlignment="1">
      <alignment horizontal="center"/>
    </xf>
    <xf numFmtId="20" fontId="0" fillId="2" borderId="0" xfId="0" applyNumberFormat="1" applyFill="1" applyAlignment="1">
      <alignment horizontal="center"/>
    </xf>
    <xf numFmtId="0" fontId="7" fillId="2" borderId="0" xfId="0" applyFont="1" applyFill="1"/>
    <xf numFmtId="0" fontId="8" fillId="2" borderId="0" xfId="0" applyFont="1" applyFill="1"/>
    <xf numFmtId="0" fontId="9" fillId="2" borderId="0" xfId="0" applyFont="1" applyFill="1" applyAlignment="1">
      <alignment horizontal="left" vertical="center" indent="1"/>
    </xf>
    <xf numFmtId="0" fontId="10" fillId="2" borderId="0" xfId="0" applyFont="1" applyFill="1" applyAlignment="1">
      <alignment horizontal="left" indent="1"/>
    </xf>
    <xf numFmtId="20" fontId="11" fillId="2" borderId="0" xfId="0" applyNumberFormat="1" applyFont="1" applyFill="1" applyAlignment="1">
      <alignment horizontal="center"/>
    </xf>
    <xf numFmtId="0" fontId="5" fillId="2" borderId="0" xfId="0" applyFont="1" applyFill="1"/>
    <xf numFmtId="0" fontId="12" fillId="2" borderId="2" xfId="0" applyFont="1" applyFill="1" applyBorder="1" applyAlignment="1">
      <alignment horizontal="center"/>
    </xf>
    <xf numFmtId="0" fontId="12" fillId="2" borderId="3" xfId="0" applyFont="1" applyFill="1" applyBorder="1" applyAlignment="1">
      <alignment horizontal="center"/>
    </xf>
    <xf numFmtId="20" fontId="12" fillId="2" borderId="4" xfId="0" applyNumberFormat="1" applyFont="1" applyFill="1" applyBorder="1" applyAlignment="1">
      <alignment horizontal="center"/>
    </xf>
    <xf numFmtId="0" fontId="12" fillId="2" borderId="5" xfId="0" applyFont="1" applyFill="1" applyBorder="1" applyAlignment="1">
      <alignment horizontal="center"/>
    </xf>
    <xf numFmtId="2" fontId="12" fillId="2" borderId="5" xfId="0" applyNumberFormat="1" applyFont="1" applyFill="1" applyBorder="1" applyAlignment="1">
      <alignment horizontal="center"/>
    </xf>
    <xf numFmtId="0" fontId="12" fillId="2" borderId="6" xfId="0" applyFont="1" applyFill="1" applyBorder="1" applyAlignment="1">
      <alignment horizontal="center"/>
    </xf>
    <xf numFmtId="0" fontId="6" fillId="2" borderId="0" xfId="0" applyFont="1" applyFill="1"/>
    <xf numFmtId="0" fontId="9" fillId="2" borderId="6" xfId="0" applyFont="1" applyFill="1" applyBorder="1" applyAlignment="1">
      <alignment horizontal="center"/>
    </xf>
    <xf numFmtId="0" fontId="9" fillId="2" borderId="7" xfId="0" applyFont="1" applyFill="1" applyBorder="1" applyAlignment="1">
      <alignment horizontal="center"/>
    </xf>
    <xf numFmtId="20" fontId="9" fillId="2" borderId="5" xfId="0" applyNumberFormat="1" applyFont="1" applyFill="1" applyBorder="1" applyAlignment="1">
      <alignment horizontal="center"/>
    </xf>
    <xf numFmtId="2" fontId="9" fillId="2" borderId="6" xfId="0" applyNumberFormat="1" applyFont="1" applyFill="1" applyBorder="1" applyAlignment="1">
      <alignment horizontal="center"/>
    </xf>
    <xf numFmtId="14" fontId="0" fillId="2" borderId="6" xfId="0" applyNumberFormat="1" applyFill="1" applyBorder="1" applyAlignment="1">
      <alignment horizontal="center"/>
    </xf>
    <xf numFmtId="164" fontId="0" fillId="2" borderId="7" xfId="0" applyNumberFormat="1" applyFill="1" applyBorder="1" applyAlignment="1">
      <alignment horizontal="center"/>
    </xf>
    <xf numFmtId="20" fontId="0" fillId="2" borderId="5" xfId="0" applyNumberFormat="1" applyFill="1" applyBorder="1" applyAlignment="1">
      <alignment horizontal="center"/>
    </xf>
    <xf numFmtId="14" fontId="0" fillId="2" borderId="0" xfId="0" applyNumberFormat="1" applyFill="1"/>
    <xf numFmtId="14" fontId="0" fillId="2" borderId="1" xfId="0" applyNumberFormat="1" applyFill="1" applyBorder="1"/>
    <xf numFmtId="0" fontId="0" fillId="2" borderId="0" xfId="0" applyFill="1" applyAlignment="1">
      <alignment horizontal="left"/>
    </xf>
    <xf numFmtId="2" fontId="0" fillId="2" borderId="6" xfId="0" applyNumberFormat="1" applyFill="1" applyBorder="1" applyAlignment="1">
      <alignment horizontal="center"/>
    </xf>
    <xf numFmtId="1" fontId="13" fillId="2" borderId="8" xfId="0" applyNumberFormat="1" applyFont="1" applyFill="1" applyBorder="1" applyAlignment="1">
      <alignment horizontal="center" vertical="center"/>
    </xf>
    <xf numFmtId="20" fontId="18" fillId="0" borderId="5" xfId="0" applyNumberFormat="1" applyFont="1" applyBorder="1" applyAlignment="1" applyProtection="1">
      <alignment horizontal="center"/>
      <protection locked="0"/>
    </xf>
    <xf numFmtId="0" fontId="0" fillId="3" borderId="0" xfId="0" applyFill="1"/>
    <xf numFmtId="0" fontId="0" fillId="3" borderId="0" xfId="0" applyFill="1" applyProtection="1">
      <protection hidden="1"/>
    </xf>
    <xf numFmtId="0" fontId="5" fillId="3" borderId="0" xfId="0" applyFont="1" applyFill="1"/>
    <xf numFmtId="0" fontId="5" fillId="3" borderId="0" xfId="0" applyFont="1" applyFill="1" applyProtection="1">
      <protection hidden="1"/>
    </xf>
    <xf numFmtId="0" fontId="6" fillId="3" borderId="0" xfId="0" applyFont="1" applyFill="1"/>
    <xf numFmtId="0" fontId="6" fillId="3" borderId="0" xfId="0" applyFont="1" applyFill="1" applyProtection="1">
      <protection hidden="1"/>
    </xf>
    <xf numFmtId="0" fontId="0" fillId="5" borderId="10" xfId="0" applyFill="1" applyBorder="1" applyAlignment="1" applyProtection="1">
      <alignment horizontal="left" wrapText="1" indent="1"/>
      <protection hidden="1"/>
    </xf>
    <xf numFmtId="0" fontId="0" fillId="5" borderId="11" xfId="0" applyFill="1" applyBorder="1" applyAlignment="1" applyProtection="1">
      <alignment horizontal="left" wrapText="1" indent="1"/>
      <protection hidden="1"/>
    </xf>
    <xf numFmtId="0" fontId="0" fillId="8" borderId="12" xfId="0" applyFill="1" applyBorder="1" applyProtection="1">
      <protection hidden="1"/>
    </xf>
    <xf numFmtId="0" fontId="0" fillId="8" borderId="13" xfId="0" applyFill="1" applyBorder="1" applyProtection="1">
      <protection hidden="1"/>
    </xf>
    <xf numFmtId="0" fontId="0" fillId="8" borderId="14" xfId="0" applyFill="1" applyBorder="1" applyProtection="1">
      <protection hidden="1"/>
    </xf>
    <xf numFmtId="0" fontId="11" fillId="3" borderId="15" xfId="0" applyFont="1" applyFill="1" applyBorder="1" applyAlignment="1" applyProtection="1">
      <alignment horizontal="center"/>
      <protection hidden="1"/>
    </xf>
    <xf numFmtId="20" fontId="0" fillId="0" borderId="16" xfId="0" applyNumberFormat="1" applyBorder="1" applyAlignment="1" applyProtection="1">
      <alignment horizontal="center" vertical="center"/>
      <protection locked="0" hidden="1"/>
    </xf>
    <xf numFmtId="0" fontId="11" fillId="3" borderId="17" xfId="0" applyFont="1" applyFill="1" applyBorder="1" applyAlignment="1" applyProtection="1">
      <alignment horizontal="center"/>
      <protection hidden="1"/>
    </xf>
    <xf numFmtId="20" fontId="0" fillId="3" borderId="18" xfId="0" applyNumberFormat="1" applyFill="1" applyBorder="1" applyAlignment="1" applyProtection="1">
      <alignment horizontal="center" vertical="center"/>
      <protection hidden="1"/>
    </xf>
    <xf numFmtId="0" fontId="0" fillId="10" borderId="0" xfId="0" applyFill="1" applyProtection="1">
      <protection hidden="1"/>
    </xf>
    <xf numFmtId="0" fontId="14" fillId="3" borderId="37" xfId="0" applyFont="1" applyFill="1" applyBorder="1" applyAlignment="1">
      <alignment vertical="center"/>
    </xf>
    <xf numFmtId="0" fontId="0" fillId="3" borderId="38" xfId="0" applyFill="1" applyBorder="1" applyAlignment="1">
      <alignment horizontal="center" vertical="center"/>
    </xf>
    <xf numFmtId="20" fontId="0" fillId="3" borderId="38" xfId="0" applyNumberFormat="1" applyFill="1" applyBorder="1" applyAlignment="1">
      <alignment horizontal="center" vertical="center"/>
    </xf>
    <xf numFmtId="0" fontId="0" fillId="3" borderId="39" xfId="0" applyFill="1" applyBorder="1" applyAlignment="1">
      <alignment horizontal="center" vertical="center"/>
    </xf>
    <xf numFmtId="0" fontId="15" fillId="3" borderId="43" xfId="0" applyFont="1" applyFill="1" applyBorder="1" applyAlignment="1">
      <alignment vertical="center"/>
    </xf>
    <xf numFmtId="0" fontId="0" fillId="3" borderId="44" xfId="0" applyFill="1" applyBorder="1" applyAlignment="1">
      <alignment vertical="center"/>
    </xf>
    <xf numFmtId="0" fontId="11" fillId="3" borderId="44" xfId="0" applyFont="1" applyFill="1" applyBorder="1" applyAlignment="1">
      <alignment horizontal="left" vertical="center" wrapText="1"/>
    </xf>
    <xf numFmtId="0" fontId="16" fillId="4" borderId="44" xfId="0" applyFont="1" applyFill="1" applyBorder="1" applyAlignment="1">
      <alignment horizontal="left" vertical="center" wrapText="1"/>
    </xf>
    <xf numFmtId="0" fontId="17" fillId="6" borderId="44" xfId="0" applyFont="1" applyFill="1" applyBorder="1" applyAlignment="1">
      <alignment horizontal="left" vertical="center" wrapText="1"/>
    </xf>
    <xf numFmtId="0" fontId="17" fillId="7" borderId="44" xfId="0" applyFont="1" applyFill="1" applyBorder="1" applyAlignment="1">
      <alignment horizontal="left" vertical="center" wrapText="1"/>
    </xf>
    <xf numFmtId="0" fontId="0" fillId="5" borderId="58" xfId="0" applyFill="1" applyBorder="1" applyProtection="1">
      <protection hidden="1"/>
    </xf>
    <xf numFmtId="0" fontId="0" fillId="5" borderId="59" xfId="0" applyFill="1" applyBorder="1" applyAlignment="1" applyProtection="1">
      <alignment horizontal="left" wrapText="1" indent="1"/>
      <protection hidden="1"/>
    </xf>
    <xf numFmtId="0" fontId="20" fillId="3" borderId="60" xfId="0" applyFont="1" applyFill="1" applyBorder="1" applyAlignment="1">
      <alignment horizontal="left" vertical="center" wrapText="1"/>
    </xf>
    <xf numFmtId="0" fontId="20" fillId="3" borderId="62" xfId="0" applyFont="1" applyFill="1" applyBorder="1" applyAlignment="1">
      <alignment horizontal="left" vertical="center" wrapText="1"/>
    </xf>
    <xf numFmtId="0" fontId="20" fillId="3" borderId="63" xfId="0" applyFont="1" applyFill="1" applyBorder="1" applyAlignment="1">
      <alignment horizontal="left" vertical="center" wrapText="1"/>
    </xf>
    <xf numFmtId="0" fontId="0" fillId="3" borderId="26" xfId="0" applyFill="1" applyBorder="1" applyAlignment="1">
      <alignment horizontal="left" vertical="center" wrapText="1" indent="1"/>
    </xf>
    <xf numFmtId="0" fontId="0" fillId="3" borderId="27" xfId="0" applyFill="1" applyBorder="1" applyAlignment="1">
      <alignment horizontal="left" vertical="center" wrapText="1" indent="1"/>
    </xf>
    <xf numFmtId="0" fontId="0" fillId="3" borderId="45" xfId="0" applyFill="1" applyBorder="1" applyAlignment="1">
      <alignment horizontal="left" vertical="center" wrapText="1" indent="1"/>
    </xf>
    <xf numFmtId="20" fontId="0" fillId="3" borderId="28" xfId="0" applyNumberFormat="1" applyFill="1" applyBorder="1" applyAlignment="1">
      <alignment horizontal="left" vertical="center" wrapText="1" indent="1"/>
    </xf>
    <xf numFmtId="20" fontId="0" fillId="3" borderId="29" xfId="0" applyNumberFormat="1" applyFill="1" applyBorder="1" applyAlignment="1">
      <alignment horizontal="left" vertical="center" wrapText="1" indent="1"/>
    </xf>
    <xf numFmtId="20" fontId="0" fillId="3" borderId="47" xfId="0" applyNumberFormat="1" applyFill="1" applyBorder="1" applyAlignment="1">
      <alignment horizontal="left" vertical="center" wrapText="1" indent="1"/>
    </xf>
    <xf numFmtId="20" fontId="0" fillId="3" borderId="30" xfId="0" applyNumberFormat="1" applyFill="1" applyBorder="1" applyAlignment="1">
      <alignment horizontal="left" vertical="center" wrapText="1" indent="1"/>
    </xf>
    <xf numFmtId="20" fontId="0" fillId="3" borderId="0" xfId="0" applyNumberFormat="1" applyFill="1" applyAlignment="1">
      <alignment horizontal="left" vertical="center" wrapText="1" indent="1"/>
    </xf>
    <xf numFmtId="20" fontId="0" fillId="3" borderId="57" xfId="0" applyNumberFormat="1" applyFill="1" applyBorder="1" applyAlignment="1">
      <alignment horizontal="left" vertical="center" wrapText="1" indent="1"/>
    </xf>
    <xf numFmtId="20" fontId="0" fillId="3" borderId="24" xfId="0" applyNumberFormat="1" applyFill="1" applyBorder="1" applyAlignment="1">
      <alignment horizontal="left" vertical="center" wrapText="1" indent="1"/>
    </xf>
    <xf numFmtId="20" fontId="0" fillId="3" borderId="25" xfId="0" applyNumberFormat="1" applyFill="1" applyBorder="1" applyAlignment="1">
      <alignment horizontal="left" vertical="center" wrapText="1" indent="1"/>
    </xf>
    <xf numFmtId="20" fontId="0" fillId="3" borderId="53" xfId="0" applyNumberFormat="1" applyFill="1" applyBorder="1" applyAlignment="1">
      <alignment horizontal="left" vertical="center" wrapText="1" indent="1"/>
    </xf>
    <xf numFmtId="0" fontId="11" fillId="3" borderId="46" xfId="0" applyFont="1" applyFill="1" applyBorder="1" applyAlignment="1">
      <alignment horizontal="left" vertical="center"/>
    </xf>
    <xf numFmtId="0" fontId="11" fillId="3" borderId="43" xfId="0" applyFont="1" applyFill="1" applyBorder="1" applyAlignment="1">
      <alignment horizontal="left" vertical="center"/>
    </xf>
    <xf numFmtId="0" fontId="0" fillId="3" borderId="28" xfId="0" applyFill="1" applyBorder="1" applyAlignment="1">
      <alignment horizontal="left" vertical="center" wrapText="1" indent="1"/>
    </xf>
    <xf numFmtId="0" fontId="0" fillId="3" borderId="29" xfId="0" applyFill="1" applyBorder="1" applyAlignment="1">
      <alignment horizontal="left" vertical="center" wrapText="1" indent="1"/>
    </xf>
    <xf numFmtId="0" fontId="0" fillId="3" borderId="47" xfId="0" applyFill="1" applyBorder="1" applyAlignment="1">
      <alignment horizontal="left" vertical="center" wrapText="1" indent="1"/>
    </xf>
    <xf numFmtId="0" fontId="0" fillId="3" borderId="24" xfId="0" applyFill="1" applyBorder="1" applyAlignment="1">
      <alignment horizontal="left" vertical="center" wrapText="1" indent="1"/>
    </xf>
    <xf numFmtId="0" fontId="0" fillId="3" borderId="25" xfId="0" applyFill="1" applyBorder="1" applyAlignment="1">
      <alignment horizontal="left" vertical="center" wrapText="1" indent="1"/>
    </xf>
    <xf numFmtId="0" fontId="0" fillId="3" borderId="53" xfId="0" applyFill="1" applyBorder="1" applyAlignment="1">
      <alignment horizontal="left" vertical="center" wrapText="1" indent="1"/>
    </xf>
    <xf numFmtId="14" fontId="0" fillId="0" borderId="0" xfId="0" applyNumberFormat="1" applyAlignment="1" applyProtection="1">
      <alignment horizontal="left"/>
      <protection locked="0"/>
    </xf>
    <xf numFmtId="14" fontId="0" fillId="0" borderId="1" xfId="0" applyNumberFormat="1" applyBorder="1" applyAlignment="1" applyProtection="1">
      <alignment horizontal="left"/>
      <protection locked="0"/>
    </xf>
    <xf numFmtId="14" fontId="0" fillId="0" borderId="0" xfId="0" applyNumberFormat="1" applyAlignment="1" applyProtection="1">
      <alignment horizontal="center"/>
      <protection locked="0"/>
    </xf>
    <xf numFmtId="14" fontId="0" fillId="0" borderId="1" xfId="0" applyNumberFormat="1" applyBorder="1" applyAlignment="1" applyProtection="1">
      <alignment horizontal="center"/>
      <protection locked="0"/>
    </xf>
    <xf numFmtId="0" fontId="21" fillId="8" borderId="34" xfId="0" applyFont="1" applyFill="1" applyBorder="1" applyAlignment="1">
      <alignment horizontal="right" vertical="center" indent="1"/>
    </xf>
    <xf numFmtId="0" fontId="21" fillId="8" borderId="36" xfId="0" applyFont="1" applyFill="1" applyBorder="1" applyAlignment="1">
      <alignment horizontal="right" vertical="center" indent="1"/>
    </xf>
    <xf numFmtId="0" fontId="21" fillId="8" borderId="35" xfId="0" applyFont="1" applyFill="1" applyBorder="1" applyAlignment="1">
      <alignment horizontal="right" vertical="center" indent="1"/>
    </xf>
    <xf numFmtId="2" fontId="13" fillId="2" borderId="34" xfId="0" applyNumberFormat="1" applyFont="1" applyFill="1" applyBorder="1" applyAlignment="1">
      <alignment horizontal="center" vertical="center"/>
    </xf>
    <xf numFmtId="2" fontId="13" fillId="2" borderId="35" xfId="0" applyNumberFormat="1" applyFont="1" applyFill="1" applyBorder="1" applyAlignment="1">
      <alignment horizontal="center" vertical="center"/>
    </xf>
    <xf numFmtId="165" fontId="22" fillId="2" borderId="22" xfId="0" applyNumberFormat="1" applyFont="1" applyFill="1" applyBorder="1" applyAlignment="1" applyProtection="1">
      <alignment horizontal="center"/>
      <protection hidden="1"/>
    </xf>
    <xf numFmtId="20" fontId="22" fillId="2" borderId="23" xfId="0" applyNumberFormat="1" applyFont="1" applyFill="1" applyBorder="1" applyAlignment="1" applyProtection="1">
      <alignment horizontal="center"/>
      <protection hidden="1"/>
    </xf>
    <xf numFmtId="0" fontId="21" fillId="8" borderId="19" xfId="0" applyFont="1" applyFill="1" applyBorder="1" applyAlignment="1">
      <alignment horizontal="left" vertical="center"/>
    </xf>
    <xf numFmtId="0" fontId="21" fillId="8" borderId="12" xfId="0" applyFont="1" applyFill="1" applyBorder="1" applyAlignment="1">
      <alignment horizontal="left" vertical="center"/>
    </xf>
    <xf numFmtId="0" fontId="21" fillId="8" borderId="32" xfId="0" applyFont="1" applyFill="1" applyBorder="1" applyAlignment="1">
      <alignment horizontal="left" vertical="center"/>
    </xf>
    <xf numFmtId="0" fontId="21" fillId="8" borderId="33" xfId="0" applyFont="1" applyFill="1" applyBorder="1" applyAlignment="1">
      <alignment horizontal="left" vertical="center"/>
    </xf>
    <xf numFmtId="0" fontId="21" fillId="11" borderId="40" xfId="0" applyFont="1" applyFill="1" applyBorder="1" applyAlignment="1">
      <alignment horizontal="left" vertical="center"/>
    </xf>
    <xf numFmtId="0" fontId="21" fillId="11" borderId="41" xfId="0" applyFont="1" applyFill="1" applyBorder="1" applyAlignment="1">
      <alignment horizontal="left" vertical="center"/>
    </xf>
    <xf numFmtId="0" fontId="21" fillId="11" borderId="42" xfId="0" applyFont="1" applyFill="1" applyBorder="1" applyAlignment="1">
      <alignment horizontal="left" vertical="center"/>
    </xf>
    <xf numFmtId="49" fontId="13" fillId="0" borderId="34" xfId="0" applyNumberFormat="1" applyFont="1" applyBorder="1" applyAlignment="1" applyProtection="1">
      <alignment horizontal="left" vertical="center" indent="1"/>
      <protection locked="0"/>
    </xf>
    <xf numFmtId="49" fontId="13" fillId="0" borderId="36" xfId="0" applyNumberFormat="1" applyFont="1" applyBorder="1" applyAlignment="1" applyProtection="1">
      <alignment horizontal="left" vertical="center" indent="1"/>
      <protection locked="0"/>
    </xf>
    <xf numFmtId="49" fontId="13" fillId="0" borderId="35" xfId="0" applyNumberFormat="1" applyFont="1" applyBorder="1" applyAlignment="1" applyProtection="1">
      <alignment horizontal="left" vertical="center" indent="1"/>
      <protection locked="0"/>
    </xf>
    <xf numFmtId="0" fontId="0" fillId="3" borderId="31"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61" xfId="0" applyFill="1" applyBorder="1" applyAlignment="1">
      <alignment horizontal="left" vertical="center" wrapText="1" indent="1"/>
    </xf>
    <xf numFmtId="0" fontId="0" fillId="3" borderId="30" xfId="0" applyFill="1" applyBorder="1" applyAlignment="1">
      <alignment horizontal="left" vertical="center" wrapText="1" indent="1"/>
    </xf>
    <xf numFmtId="0" fontId="0" fillId="3" borderId="0" xfId="0" applyFill="1" applyAlignment="1">
      <alignment horizontal="left" vertical="center" wrapText="1" indent="1"/>
    </xf>
    <xf numFmtId="0" fontId="0" fillId="3" borderId="57" xfId="0" applyFill="1" applyBorder="1" applyAlignment="1">
      <alignment horizontal="left" vertical="center" wrapText="1" indent="1"/>
    </xf>
    <xf numFmtId="0" fontId="0" fillId="3" borderId="64" xfId="0" applyFill="1" applyBorder="1" applyAlignment="1">
      <alignment horizontal="left" vertical="center" wrapText="1" indent="1"/>
    </xf>
    <xf numFmtId="0" fontId="0" fillId="3" borderId="49" xfId="0" applyFill="1" applyBorder="1" applyAlignment="1">
      <alignment horizontal="left" vertical="center" wrapText="1" indent="1"/>
    </xf>
    <xf numFmtId="0" fontId="0" fillId="3" borderId="50" xfId="0" applyFill="1" applyBorder="1" applyAlignment="1">
      <alignment horizontal="left" vertical="center" wrapText="1" indent="1"/>
    </xf>
    <xf numFmtId="165" fontId="13" fillId="0" borderId="22" xfId="0" applyNumberFormat="1" applyFont="1" applyBorder="1" applyAlignment="1" applyProtection="1">
      <alignment horizontal="left" vertical="center" indent="1"/>
      <protection locked="0"/>
    </xf>
    <xf numFmtId="165" fontId="13" fillId="0" borderId="14" xfId="0" applyNumberFormat="1" applyFont="1" applyBorder="1" applyAlignment="1" applyProtection="1">
      <alignment horizontal="left" vertical="center" indent="1"/>
      <protection locked="0"/>
    </xf>
    <xf numFmtId="2" fontId="13" fillId="0" borderId="34" xfId="0" applyNumberFormat="1" applyFont="1" applyBorder="1" applyAlignment="1" applyProtection="1">
      <alignment horizontal="left" vertical="center" indent="1"/>
      <protection locked="0"/>
    </xf>
    <xf numFmtId="2" fontId="13" fillId="0" borderId="35" xfId="0" applyNumberFormat="1" applyFont="1" applyBorder="1" applyAlignment="1" applyProtection="1">
      <alignment horizontal="left" vertical="center" indent="1"/>
      <protection locked="0"/>
    </xf>
    <xf numFmtId="0" fontId="9" fillId="2" borderId="21" xfId="0" applyFont="1" applyFill="1" applyBorder="1" applyAlignment="1">
      <alignment horizontal="left" vertical="center" wrapText="1" indent="1"/>
    </xf>
    <xf numFmtId="0" fontId="9" fillId="2" borderId="0" xfId="0" applyFont="1" applyFill="1" applyAlignment="1">
      <alignment horizontal="left" vertical="center" wrapText="1" indent="1"/>
    </xf>
    <xf numFmtId="0" fontId="11" fillId="3" borderId="44" xfId="0" applyFont="1" applyFill="1" applyBorder="1" applyAlignment="1">
      <alignment horizontal="left" vertical="center" wrapText="1"/>
    </xf>
    <xf numFmtId="0" fontId="11" fillId="3" borderId="54" xfId="0" applyFont="1" applyFill="1" applyBorder="1" applyAlignment="1">
      <alignment horizontal="left" vertical="center"/>
    </xf>
    <xf numFmtId="0" fontId="11" fillId="3" borderId="55" xfId="0" applyFont="1" applyFill="1" applyBorder="1" applyAlignment="1">
      <alignment horizontal="left" vertical="center"/>
    </xf>
    <xf numFmtId="20" fontId="0" fillId="3" borderId="26" xfId="0" applyNumberFormat="1" applyFill="1" applyBorder="1" applyAlignment="1">
      <alignment horizontal="left" vertical="center" wrapText="1" indent="1"/>
    </xf>
    <xf numFmtId="20" fontId="0" fillId="3" borderId="27" xfId="0" applyNumberFormat="1" applyFill="1" applyBorder="1" applyAlignment="1">
      <alignment horizontal="left" vertical="center" wrapText="1" indent="1"/>
    </xf>
    <xf numFmtId="20" fontId="0" fillId="3" borderId="45" xfId="0" applyNumberFormat="1" applyFill="1" applyBorder="1" applyAlignment="1">
      <alignment horizontal="left" vertical="center" wrapText="1" indent="1"/>
    </xf>
    <xf numFmtId="0" fontId="19" fillId="9" borderId="46" xfId="0" applyFont="1" applyFill="1" applyBorder="1" applyAlignment="1">
      <alignment horizontal="center" vertical="center" wrapText="1"/>
    </xf>
    <xf numFmtId="0" fontId="19" fillId="9" borderId="56" xfId="0" applyFont="1" applyFill="1" applyBorder="1" applyAlignment="1">
      <alignment horizontal="center" vertical="center" wrapText="1"/>
    </xf>
    <xf numFmtId="0" fontId="19" fillId="9" borderId="43" xfId="0" applyFont="1" applyFill="1" applyBorder="1" applyAlignment="1">
      <alignment horizontal="center" vertical="center" wrapText="1"/>
    </xf>
    <xf numFmtId="0" fontId="0" fillId="3" borderId="43" xfId="0" applyFill="1" applyBorder="1" applyAlignment="1">
      <alignment horizontal="left" vertical="center" indent="1"/>
    </xf>
    <xf numFmtId="0" fontId="0" fillId="3" borderId="25" xfId="0" applyFill="1" applyBorder="1" applyAlignment="1">
      <alignment horizontal="left" vertical="center" indent="1"/>
    </xf>
    <xf numFmtId="0" fontId="0" fillId="3" borderId="51" xfId="0" applyFill="1" applyBorder="1" applyAlignment="1">
      <alignment horizontal="left" vertical="center" indent="1"/>
    </xf>
    <xf numFmtId="0" fontId="0" fillId="3" borderId="52" xfId="0" applyFill="1" applyBorder="1" applyAlignment="1">
      <alignment horizontal="left" vertical="center" indent="1"/>
    </xf>
    <xf numFmtId="0" fontId="0" fillId="3" borderId="44" xfId="0" applyFill="1" applyBorder="1" applyAlignment="1">
      <alignment horizontal="left" vertical="center" indent="1"/>
    </xf>
    <xf numFmtId="0" fontId="0" fillId="3" borderId="27" xfId="0" applyFill="1" applyBorder="1" applyAlignment="1">
      <alignment horizontal="left" vertical="center" indent="1"/>
    </xf>
    <xf numFmtId="0" fontId="0" fillId="3" borderId="45" xfId="0" applyFill="1" applyBorder="1" applyAlignment="1">
      <alignment horizontal="left" vertical="center" indent="1"/>
    </xf>
    <xf numFmtId="0" fontId="0" fillId="3" borderId="46" xfId="0" applyFill="1" applyBorder="1" applyAlignment="1" applyProtection="1">
      <alignment horizontal="left" wrapText="1" indent="1"/>
      <protection hidden="1"/>
    </xf>
    <xf numFmtId="0" fontId="0" fillId="3" borderId="29" xfId="0" applyFill="1" applyBorder="1" applyAlignment="1" applyProtection="1">
      <alignment horizontal="left" wrapText="1" indent="1"/>
      <protection hidden="1"/>
    </xf>
    <xf numFmtId="0" fontId="0" fillId="3" borderId="47" xfId="0" applyFill="1" applyBorder="1" applyAlignment="1" applyProtection="1">
      <alignment horizontal="left" wrapText="1" indent="1"/>
      <protection hidden="1"/>
    </xf>
    <xf numFmtId="0" fontId="0" fillId="3" borderId="48" xfId="0" applyFill="1" applyBorder="1" applyAlignment="1" applyProtection="1">
      <alignment horizontal="left" wrapText="1" indent="1"/>
      <protection hidden="1"/>
    </xf>
    <xf numFmtId="0" fontId="0" fillId="3" borderId="49" xfId="0" applyFill="1" applyBorder="1" applyAlignment="1" applyProtection="1">
      <alignment horizontal="left" wrapText="1" indent="1"/>
      <protection hidden="1"/>
    </xf>
    <xf numFmtId="0" fontId="0" fillId="3" borderId="50" xfId="0" applyFill="1" applyBorder="1" applyAlignment="1" applyProtection="1">
      <alignment horizontal="left" wrapText="1" indent="1"/>
      <protection hidden="1"/>
    </xf>
    <xf numFmtId="0" fontId="0" fillId="3" borderId="19" xfId="0" applyFill="1" applyBorder="1" applyAlignment="1" applyProtection="1">
      <alignment horizontal="left" vertical="center" wrapText="1" indent="1"/>
      <protection hidden="1"/>
    </xf>
    <xf numFmtId="0" fontId="0" fillId="3" borderId="20" xfId="0" applyFill="1" applyBorder="1" applyAlignment="1" applyProtection="1">
      <alignment horizontal="left" vertical="center" wrapText="1" indent="1"/>
      <protection hidden="1"/>
    </xf>
    <xf numFmtId="0" fontId="0" fillId="3" borderId="12" xfId="0" applyFill="1" applyBorder="1" applyAlignment="1" applyProtection="1">
      <alignment horizontal="left" vertical="center" wrapText="1" indent="1"/>
      <protection hidden="1"/>
    </xf>
    <xf numFmtId="0" fontId="0" fillId="3" borderId="21" xfId="0" applyFill="1" applyBorder="1" applyAlignment="1" applyProtection="1">
      <alignment horizontal="left" vertical="center" wrapText="1" indent="1"/>
      <protection hidden="1"/>
    </xf>
    <xf numFmtId="0" fontId="0" fillId="3" borderId="0" xfId="0" applyFill="1" applyAlignment="1" applyProtection="1">
      <alignment horizontal="left" vertical="center" wrapText="1" indent="1"/>
      <protection hidden="1"/>
    </xf>
    <xf numFmtId="0" fontId="0" fillId="3" borderId="13" xfId="0" applyFill="1" applyBorder="1" applyAlignment="1" applyProtection="1">
      <alignment horizontal="left" vertical="center" wrapText="1" indent="1"/>
      <protection hidden="1"/>
    </xf>
    <xf numFmtId="0" fontId="0" fillId="3" borderId="22" xfId="0" applyFill="1" applyBorder="1" applyAlignment="1" applyProtection="1">
      <alignment horizontal="left" vertical="center" wrapText="1" indent="1"/>
      <protection hidden="1"/>
    </xf>
    <xf numFmtId="0" fontId="0" fillId="3" borderId="23" xfId="0" applyFill="1" applyBorder="1" applyAlignment="1" applyProtection="1">
      <alignment horizontal="left" vertical="center" wrapText="1" indent="1"/>
      <protection hidden="1"/>
    </xf>
    <xf numFmtId="0" fontId="0" fillId="3" borderId="14" xfId="0" applyFill="1" applyBorder="1" applyAlignment="1" applyProtection="1">
      <alignment horizontal="left" vertical="center" wrapText="1" indent="1"/>
      <protection hidden="1"/>
    </xf>
  </cellXfs>
  <cellStyles count="1">
    <cellStyle name="Standard" xfId="0" builtinId="0"/>
  </cellStyles>
  <dxfs count="12">
    <dxf>
      <font>
        <b val="0"/>
        <i val="0"/>
        <color theme="9" tint="-0.499984740745262"/>
      </font>
      <fill>
        <patternFill>
          <bgColor theme="9" tint="0.39994506668294322"/>
        </patternFill>
      </fill>
    </dxf>
    <dxf>
      <font>
        <color theme="7" tint="-0.24994659260841701"/>
      </font>
      <fill>
        <patternFill>
          <bgColor theme="7" tint="0.39994506668294322"/>
        </patternFill>
      </fill>
    </dxf>
    <dxf>
      <font>
        <b val="0"/>
        <i val="0"/>
        <color rgb="FFC00000"/>
      </font>
      <fill>
        <patternFill>
          <bgColor rgb="FFFF4C41"/>
        </patternFill>
      </fill>
    </dxf>
    <dxf>
      <font>
        <b/>
        <i val="0"/>
        <color theme="9" tint="0.39994506668294322"/>
      </font>
      <fill>
        <patternFill>
          <bgColor theme="9" tint="0.39994506668294322"/>
        </patternFill>
      </fill>
    </dxf>
    <dxf>
      <font>
        <color rgb="FFFF4C41"/>
      </font>
      <fill>
        <patternFill>
          <bgColor rgb="FFFF4C41"/>
        </patternFill>
      </fill>
    </dxf>
    <dxf>
      <font>
        <color theme="7" tint="0.39994506668294322"/>
      </font>
      <fill>
        <patternFill>
          <bgColor theme="7" tint="0.39994506668294322"/>
        </patternFill>
      </fill>
    </dxf>
    <dxf>
      <font>
        <b/>
        <i val="0"/>
        <color theme="9" tint="-0.499984740745262"/>
      </font>
      <fill>
        <patternFill>
          <bgColor theme="9" tint="0.39994506668294322"/>
        </patternFill>
      </fill>
    </dxf>
    <dxf>
      <font>
        <b/>
        <i val="0"/>
        <color theme="9" tint="-0.499984740745262"/>
      </font>
      <fill>
        <patternFill>
          <bgColor theme="7" tint="0.39994506668294322"/>
        </patternFill>
      </fill>
    </dxf>
    <dxf>
      <font>
        <b/>
        <i val="0"/>
        <color theme="0"/>
      </font>
      <fill>
        <patternFill>
          <bgColor theme="5" tint="-0.24994659260841701"/>
        </patternFill>
      </fill>
    </dxf>
    <dxf>
      <font>
        <b/>
        <i val="0"/>
        <color theme="0"/>
      </font>
      <fill>
        <patternFill>
          <bgColor rgb="FFE66818"/>
        </patternFill>
      </fill>
    </dxf>
    <dxf>
      <font>
        <b/>
        <i val="0"/>
        <color theme="4" tint="-0.499984740745262"/>
      </font>
      <fill>
        <patternFill>
          <bgColor theme="4" tint="0.39994506668294322"/>
        </patternFill>
      </fill>
    </dxf>
    <dxf>
      <font>
        <b/>
        <i val="0"/>
        <color theme="0"/>
      </font>
      <fill>
        <patternFill>
          <bgColor rgb="FFFF4C4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55"/>
  <sheetViews>
    <sheetView showGridLines="0" showRowColHeaders="0" tabSelected="1" showRuler="0" zoomScale="120" zoomScaleNormal="120" zoomScaleSheetLayoutView="120" workbookViewId="0">
      <selection activeCell="D13" sqref="D13"/>
    </sheetView>
  </sheetViews>
  <sheetFormatPr baseColWidth="10" defaultColWidth="0" defaultRowHeight="16" zeroHeight="1" x14ac:dyDescent="0.2"/>
  <cols>
    <col min="1" max="1" width="1.83203125" style="1" customWidth="1"/>
    <col min="2" max="2" width="10.33203125" style="1" customWidth="1"/>
    <col min="3" max="3" width="7.5" style="2" customWidth="1"/>
    <col min="4" max="4" width="14" style="3" bestFit="1" customWidth="1"/>
    <col min="5" max="5" width="13.1640625" style="3" bestFit="1" customWidth="1"/>
    <col min="6" max="6" width="12.5" style="3" customWidth="1"/>
    <col min="7" max="7" width="11.33203125" style="2" bestFit="1" customWidth="1"/>
    <col min="8" max="8" width="13.83203125" style="2" bestFit="1" customWidth="1"/>
    <col min="9" max="9" width="13.5" style="2" customWidth="1"/>
    <col min="10" max="11" width="1.83203125" style="1" customWidth="1"/>
    <col min="12" max="12" width="23.33203125" style="1" customWidth="1"/>
    <col min="13" max="13" width="10.83203125" style="1" customWidth="1"/>
    <col min="14" max="14" width="1.83203125" style="1" customWidth="1"/>
    <col min="15" max="15" width="19.83203125" style="1" customWidth="1"/>
    <col min="16" max="19" width="10.83203125" style="1" customWidth="1"/>
    <col min="20" max="20" width="1.83203125" style="1" customWidth="1"/>
    <col min="21" max="16384" width="10.83203125" style="1" hidden="1"/>
  </cols>
  <sheetData>
    <row r="1" spans="1:20" ht="10" customHeight="1" thickBot="1" x14ac:dyDescent="0.25">
      <c r="A1" s="6"/>
      <c r="J1" s="6"/>
      <c r="K1" s="35"/>
      <c r="L1" s="36"/>
      <c r="M1" s="36"/>
      <c r="N1" s="36"/>
      <c r="O1" s="36"/>
      <c r="P1" s="36"/>
      <c r="Q1" s="36"/>
      <c r="R1" s="36"/>
      <c r="S1" s="36"/>
      <c r="T1" s="36"/>
    </row>
    <row r="2" spans="1:20" ht="32" thickTop="1" x14ac:dyDescent="0.35">
      <c r="A2" s="6"/>
      <c r="B2" s="9" t="s">
        <v>5</v>
      </c>
      <c r="C2" s="7"/>
      <c r="D2" s="8"/>
      <c r="E2" s="8"/>
      <c r="F2" s="8"/>
      <c r="G2" s="7"/>
      <c r="H2" s="7"/>
      <c r="I2" s="7"/>
      <c r="J2" s="6"/>
      <c r="K2" s="35"/>
      <c r="L2" s="51" t="s">
        <v>48</v>
      </c>
      <c r="M2" s="52"/>
      <c r="N2" s="53"/>
      <c r="O2" s="53"/>
      <c r="P2" s="53"/>
      <c r="Q2" s="52"/>
      <c r="R2" s="52"/>
      <c r="S2" s="54"/>
      <c r="T2" s="36"/>
    </row>
    <row r="3" spans="1:20" ht="15" customHeight="1" thickBot="1" x14ac:dyDescent="0.35">
      <c r="A3" s="6"/>
      <c r="B3" s="10"/>
      <c r="C3" s="7"/>
      <c r="D3" s="8"/>
      <c r="E3" s="8"/>
      <c r="F3" s="8"/>
      <c r="G3" s="7"/>
      <c r="H3" s="7"/>
      <c r="I3" s="7"/>
      <c r="J3" s="6"/>
      <c r="K3" s="35"/>
      <c r="L3" s="55" t="s">
        <v>15</v>
      </c>
      <c r="M3" s="83" t="s">
        <v>16</v>
      </c>
      <c r="N3" s="84"/>
      <c r="O3" s="84"/>
      <c r="P3" s="84"/>
      <c r="Q3" s="84"/>
      <c r="R3" s="84"/>
      <c r="S3" s="85"/>
      <c r="T3" s="36"/>
    </row>
    <row r="4" spans="1:20" ht="32" customHeight="1" thickTop="1" thickBot="1" x14ac:dyDescent="0.25">
      <c r="A4" s="6"/>
      <c r="B4" s="90" t="s">
        <v>14</v>
      </c>
      <c r="C4" s="92"/>
      <c r="D4" s="104"/>
      <c r="E4" s="105"/>
      <c r="F4" s="105"/>
      <c r="G4" s="105"/>
      <c r="H4" s="105"/>
      <c r="I4" s="106"/>
      <c r="J4" s="6"/>
      <c r="K4" s="35"/>
      <c r="L4" s="56" t="s">
        <v>17</v>
      </c>
      <c r="M4" s="66" t="s">
        <v>18</v>
      </c>
      <c r="N4" s="67"/>
      <c r="O4" s="67"/>
      <c r="P4" s="67"/>
      <c r="Q4" s="67"/>
      <c r="R4" s="67"/>
      <c r="S4" s="68"/>
      <c r="T4" s="36"/>
    </row>
    <row r="5" spans="1:20" ht="32" customHeight="1" thickTop="1" thickBot="1" x14ac:dyDescent="0.25">
      <c r="A5" s="6"/>
      <c r="B5" s="90" t="s">
        <v>10</v>
      </c>
      <c r="C5" s="92"/>
      <c r="D5" s="116">
        <v>44562</v>
      </c>
      <c r="E5" s="117"/>
      <c r="F5" s="11" t="s">
        <v>12</v>
      </c>
      <c r="G5" s="12"/>
      <c r="H5" s="12"/>
      <c r="I5" s="12"/>
      <c r="J5" s="6"/>
      <c r="K5" s="35"/>
      <c r="L5" s="56" t="s">
        <v>19</v>
      </c>
      <c r="M5" s="66" t="s">
        <v>56</v>
      </c>
      <c r="N5" s="67"/>
      <c r="O5" s="67"/>
      <c r="P5" s="67"/>
      <c r="Q5" s="67"/>
      <c r="R5" s="67"/>
      <c r="S5" s="68"/>
      <c r="T5" s="36"/>
    </row>
    <row r="6" spans="1:20" ht="32" customHeight="1" thickTop="1" thickBot="1" x14ac:dyDescent="0.25">
      <c r="A6" s="6"/>
      <c r="B6" s="90" t="s">
        <v>11</v>
      </c>
      <c r="C6" s="92"/>
      <c r="D6" s="118"/>
      <c r="E6" s="119"/>
      <c r="F6" s="120" t="s">
        <v>13</v>
      </c>
      <c r="G6" s="121"/>
      <c r="H6" s="121"/>
      <c r="I6" s="121"/>
      <c r="J6" s="6"/>
      <c r="K6" s="35"/>
      <c r="L6" s="123" t="s">
        <v>20</v>
      </c>
      <c r="M6" s="80" t="s">
        <v>52</v>
      </c>
      <c r="N6" s="81"/>
      <c r="O6" s="81"/>
      <c r="P6" s="81"/>
      <c r="Q6" s="81"/>
      <c r="R6" s="81"/>
      <c r="S6" s="82"/>
      <c r="T6" s="36"/>
    </row>
    <row r="7" spans="1:20" ht="17" customHeight="1" thickTop="1" x14ac:dyDescent="0.2">
      <c r="A7" s="6"/>
      <c r="B7" s="6"/>
      <c r="C7" s="7"/>
      <c r="D7" s="13"/>
      <c r="E7" s="8"/>
      <c r="F7" s="8"/>
      <c r="G7" s="7"/>
      <c r="H7" s="7"/>
      <c r="I7" s="7"/>
      <c r="J7" s="6"/>
      <c r="K7" s="35"/>
      <c r="L7" s="124"/>
      <c r="M7" s="83"/>
      <c r="N7" s="84"/>
      <c r="O7" s="84"/>
      <c r="P7" s="84"/>
      <c r="Q7" s="84"/>
      <c r="R7" s="84"/>
      <c r="S7" s="85"/>
      <c r="T7" s="36"/>
    </row>
    <row r="8" spans="1:20" ht="17" customHeight="1" x14ac:dyDescent="0.2">
      <c r="A8" s="6"/>
      <c r="B8" s="6"/>
      <c r="C8" s="7"/>
      <c r="D8" s="8"/>
      <c r="E8" s="8"/>
      <c r="F8" s="8"/>
      <c r="G8" s="7"/>
      <c r="H8" s="7"/>
      <c r="I8" s="7"/>
      <c r="J8" s="6"/>
      <c r="K8" s="35"/>
      <c r="L8" s="78" t="s">
        <v>35</v>
      </c>
      <c r="M8" s="80" t="s">
        <v>36</v>
      </c>
      <c r="N8" s="81"/>
      <c r="O8" s="81"/>
      <c r="P8" s="81"/>
      <c r="Q8" s="81"/>
      <c r="R8" s="81"/>
      <c r="S8" s="82"/>
      <c r="T8" s="36"/>
    </row>
    <row r="9" spans="1:20" ht="20" x14ac:dyDescent="0.25">
      <c r="A9" s="14"/>
      <c r="B9" s="15" t="s">
        <v>0</v>
      </c>
      <c r="C9" s="16" t="s">
        <v>6</v>
      </c>
      <c r="D9" s="17" t="s">
        <v>1</v>
      </c>
      <c r="E9" s="17" t="s">
        <v>2</v>
      </c>
      <c r="F9" s="17" t="s">
        <v>7</v>
      </c>
      <c r="G9" s="18" t="s">
        <v>3</v>
      </c>
      <c r="H9" s="19" t="s">
        <v>8</v>
      </c>
      <c r="I9" s="20" t="s">
        <v>4</v>
      </c>
      <c r="J9" s="14"/>
      <c r="K9" s="35"/>
      <c r="L9" s="79"/>
      <c r="M9" s="83"/>
      <c r="N9" s="84"/>
      <c r="O9" s="84"/>
      <c r="P9" s="84"/>
      <c r="Q9" s="84"/>
      <c r="R9" s="84"/>
      <c r="S9" s="85"/>
      <c r="T9" s="36"/>
    </row>
    <row r="10" spans="1:20" s="4" customFormat="1" ht="20" x14ac:dyDescent="0.25">
      <c r="A10" s="21"/>
      <c r="B10" s="22" t="s">
        <v>9</v>
      </c>
      <c r="C10" s="23"/>
      <c r="D10" s="24">
        <v>0.32291666666666669</v>
      </c>
      <c r="E10" s="24">
        <v>0.71875</v>
      </c>
      <c r="F10" s="24">
        <v>3.125E-2</v>
      </c>
      <c r="G10" s="24">
        <f>IF((E10-D10-F10)=0,"",E10-D10-F10)</f>
        <v>0.36458333333333331</v>
      </c>
      <c r="H10" s="24">
        <v>0.33333333333333331</v>
      </c>
      <c r="I10" s="25">
        <f>(G10-H10)*24</f>
        <v>0.75</v>
      </c>
      <c r="J10" s="21"/>
      <c r="K10" s="37"/>
      <c r="L10" s="122" t="s">
        <v>24</v>
      </c>
      <c r="M10" s="125" t="s">
        <v>22</v>
      </c>
      <c r="N10" s="126"/>
      <c r="O10" s="126"/>
      <c r="P10" s="126"/>
      <c r="Q10" s="126"/>
      <c r="R10" s="126"/>
      <c r="S10" s="127"/>
      <c r="T10" s="38"/>
    </row>
    <row r="11" spans="1:20" s="5" customFormat="1" x14ac:dyDescent="0.2">
      <c r="A11" s="6"/>
      <c r="B11" s="26">
        <f>$D$5</f>
        <v>44562</v>
      </c>
      <c r="C11" s="27" t="str">
        <f>TEXT(B11,"TTT")</f>
        <v>Sa</v>
      </c>
      <c r="D11" s="34"/>
      <c r="E11" s="34"/>
      <c r="F11" s="34"/>
      <c r="G11" s="28" t="str">
        <f t="shared" ref="G11:G12" si="0">IF(AND(D11="",E11=""),"",(IF(D11="A",0,(IF(OR(D11="U",D11="F",D11="K"),H11,(IF((E11-D11-F11)&lt;0,"FEHLER",(E11-D11-F11))))))))</f>
        <v/>
      </c>
      <c r="H11" s="28" t="str">
        <f t="shared" ref="H11:H41" si="1">IF(OR(AND(C11="Sa",$M$37="",D11="",E11=""),AND(C11="So",$M$38="",D11="",E11="")),"",(IF(C11="mo",$M$32,IF(C11="di",$M$33,IF(C11="mi",$M$34,IF(C11="do",$M$35,IF(C11="fr",$M$36,IF(C11="sa",$M$37,IF(C11="so",$M$38,"")))))))))</f>
        <v/>
      </c>
      <c r="I11" s="32" t="str">
        <f>IFERROR((G11-H11)*24,"")</f>
        <v/>
      </c>
      <c r="J11" s="6"/>
      <c r="K11" s="39"/>
      <c r="L11" s="122"/>
      <c r="M11" s="125"/>
      <c r="N11" s="126"/>
      <c r="O11" s="126"/>
      <c r="P11" s="126"/>
      <c r="Q11" s="126"/>
      <c r="R11" s="126"/>
      <c r="S11" s="127"/>
      <c r="T11" s="40"/>
    </row>
    <row r="12" spans="1:20" ht="16" customHeight="1" x14ac:dyDescent="0.2">
      <c r="A12" s="6"/>
      <c r="B12" s="26">
        <f>$D$5+1</f>
        <v>44563</v>
      </c>
      <c r="C12" s="27" t="str">
        <f t="shared" ref="C12:C41" si="2">TEXT(B12,"TTT")</f>
        <v>So</v>
      </c>
      <c r="D12" s="34"/>
      <c r="E12" s="34"/>
      <c r="F12" s="34"/>
      <c r="G12" s="28" t="str">
        <f t="shared" si="0"/>
        <v/>
      </c>
      <c r="H12" s="28" t="str">
        <f t="shared" si="1"/>
        <v/>
      </c>
      <c r="I12" s="32" t="str">
        <f t="shared" ref="I12:I41" si="3">IFERROR((G12-H12)*24,"")</f>
        <v/>
      </c>
      <c r="J12" s="6"/>
      <c r="K12" s="35"/>
      <c r="L12" s="57" t="s">
        <v>21</v>
      </c>
      <c r="M12" s="66" t="s">
        <v>25</v>
      </c>
      <c r="N12" s="67"/>
      <c r="O12" s="67"/>
      <c r="P12" s="67"/>
      <c r="Q12" s="67"/>
      <c r="R12" s="67"/>
      <c r="S12" s="68"/>
      <c r="T12" s="36"/>
    </row>
    <row r="13" spans="1:20" ht="16" customHeight="1" x14ac:dyDescent="0.2">
      <c r="A13" s="6"/>
      <c r="B13" s="26">
        <f>$D$5+2</f>
        <v>44564</v>
      </c>
      <c r="C13" s="27" t="str">
        <f t="shared" si="2"/>
        <v>Mo</v>
      </c>
      <c r="D13" s="34"/>
      <c r="E13" s="34"/>
      <c r="F13" s="34"/>
      <c r="G13" s="28" t="str">
        <f>IF(AND(D13="",E13=""),"",(IF(D13="A",0,(IF(OR(D13="U",D13="F",D13="K"),H13,(IF((E13-D13-F13)&lt;0,"FEHLER",(E13-D13-F13))))))))</f>
        <v/>
      </c>
      <c r="H13" s="28">
        <f t="shared" si="1"/>
        <v>0</v>
      </c>
      <c r="I13" s="32" t="str">
        <f>IFERROR((G13-H13)*24,"")</f>
        <v/>
      </c>
      <c r="J13" s="6"/>
      <c r="K13" s="35"/>
      <c r="L13" s="58" t="s">
        <v>29</v>
      </c>
      <c r="M13" s="66" t="s">
        <v>60</v>
      </c>
      <c r="N13" s="67"/>
      <c r="O13" s="67"/>
      <c r="P13" s="67"/>
      <c r="Q13" s="67"/>
      <c r="R13" s="67"/>
      <c r="S13" s="68"/>
      <c r="T13" s="36"/>
    </row>
    <row r="14" spans="1:20" ht="16" customHeight="1" x14ac:dyDescent="0.2">
      <c r="A14" s="6"/>
      <c r="B14" s="26">
        <f>$D$5+3</f>
        <v>44565</v>
      </c>
      <c r="C14" s="27" t="str">
        <f t="shared" si="2"/>
        <v>Di</v>
      </c>
      <c r="D14" s="34"/>
      <c r="E14" s="34"/>
      <c r="F14" s="34"/>
      <c r="G14" s="28" t="str">
        <f t="shared" ref="G14:G38" si="4">IF(AND(D14="",E14=""),"",(IF(D14="A",0,(IF(OR(D14="U",D14="F",D14="K"),H14,(IF((E14-D14-F14)&lt;0,"FEHLER",(E14-D14-F14))))))))</f>
        <v/>
      </c>
      <c r="H14" s="28">
        <f t="shared" si="1"/>
        <v>0</v>
      </c>
      <c r="I14" s="32" t="str">
        <f t="shared" si="3"/>
        <v/>
      </c>
      <c r="J14" s="6"/>
      <c r="K14" s="35"/>
      <c r="L14" s="59" t="s">
        <v>30</v>
      </c>
      <c r="M14" s="66" t="s">
        <v>61</v>
      </c>
      <c r="N14" s="67"/>
      <c r="O14" s="67"/>
      <c r="P14" s="67"/>
      <c r="Q14" s="67"/>
      <c r="R14" s="67"/>
      <c r="S14" s="68"/>
      <c r="T14" s="36"/>
    </row>
    <row r="15" spans="1:20" ht="16" customHeight="1" x14ac:dyDescent="0.2">
      <c r="A15" s="6"/>
      <c r="B15" s="26">
        <f>$D$5+4</f>
        <v>44566</v>
      </c>
      <c r="C15" s="27" t="str">
        <f t="shared" si="2"/>
        <v>Mi</v>
      </c>
      <c r="D15" s="34"/>
      <c r="E15" s="34"/>
      <c r="F15" s="34"/>
      <c r="G15" s="28" t="str">
        <f t="shared" si="4"/>
        <v/>
      </c>
      <c r="H15" s="28">
        <f t="shared" si="1"/>
        <v>0</v>
      </c>
      <c r="I15" s="32" t="str">
        <f t="shared" si="3"/>
        <v/>
      </c>
      <c r="J15" s="6"/>
      <c r="K15" s="35"/>
      <c r="L15" s="128" t="s">
        <v>32</v>
      </c>
      <c r="M15" s="69" t="s">
        <v>49</v>
      </c>
      <c r="N15" s="70"/>
      <c r="O15" s="70"/>
      <c r="P15" s="70"/>
      <c r="Q15" s="70"/>
      <c r="R15" s="70"/>
      <c r="S15" s="71"/>
      <c r="T15" s="36"/>
    </row>
    <row r="16" spans="1:20" ht="16" customHeight="1" x14ac:dyDescent="0.2">
      <c r="A16" s="6"/>
      <c r="B16" s="26">
        <f>$D$5+5</f>
        <v>44567</v>
      </c>
      <c r="C16" s="27" t="str">
        <f t="shared" si="2"/>
        <v>Do</v>
      </c>
      <c r="D16" s="34"/>
      <c r="E16" s="34"/>
      <c r="F16" s="34"/>
      <c r="G16" s="28" t="str">
        <f t="shared" si="4"/>
        <v/>
      </c>
      <c r="H16" s="28">
        <f t="shared" si="1"/>
        <v>0</v>
      </c>
      <c r="I16" s="32" t="str">
        <f t="shared" si="3"/>
        <v/>
      </c>
      <c r="J16" s="6"/>
      <c r="K16" s="35"/>
      <c r="L16" s="129"/>
      <c r="M16" s="72"/>
      <c r="N16" s="73"/>
      <c r="O16" s="73"/>
      <c r="P16" s="73"/>
      <c r="Q16" s="73"/>
      <c r="R16" s="73"/>
      <c r="S16" s="74"/>
      <c r="T16" s="36"/>
    </row>
    <row r="17" spans="1:20" ht="16" customHeight="1" x14ac:dyDescent="0.2">
      <c r="A17" s="6"/>
      <c r="B17" s="26">
        <f>$D$5+6</f>
        <v>44568</v>
      </c>
      <c r="C17" s="27" t="str">
        <f t="shared" si="2"/>
        <v>Fr</v>
      </c>
      <c r="D17" s="34"/>
      <c r="E17" s="34"/>
      <c r="F17" s="34"/>
      <c r="G17" s="28" t="str">
        <f t="shared" si="4"/>
        <v/>
      </c>
      <c r="H17" s="28">
        <f t="shared" si="1"/>
        <v>0</v>
      </c>
      <c r="I17" s="32" t="str">
        <f t="shared" si="3"/>
        <v/>
      </c>
      <c r="J17" s="6"/>
      <c r="K17" s="35"/>
      <c r="L17" s="130"/>
      <c r="M17" s="75"/>
      <c r="N17" s="76"/>
      <c r="O17" s="76"/>
      <c r="P17" s="76"/>
      <c r="Q17" s="76"/>
      <c r="R17" s="76"/>
      <c r="S17" s="77"/>
      <c r="T17" s="36"/>
    </row>
    <row r="18" spans="1:20" ht="16" customHeight="1" x14ac:dyDescent="0.2">
      <c r="A18" s="6"/>
      <c r="B18" s="26">
        <f>$D$5+7</f>
        <v>44569</v>
      </c>
      <c r="C18" s="27" t="str">
        <f t="shared" si="2"/>
        <v>Sa</v>
      </c>
      <c r="D18" s="34"/>
      <c r="E18" s="34"/>
      <c r="F18" s="34"/>
      <c r="G18" s="28" t="str">
        <f t="shared" si="4"/>
        <v/>
      </c>
      <c r="H18" s="28" t="str">
        <f t="shared" si="1"/>
        <v/>
      </c>
      <c r="I18" s="32" t="str">
        <f t="shared" si="3"/>
        <v/>
      </c>
      <c r="J18" s="6"/>
      <c r="K18" s="35"/>
      <c r="L18" s="60" t="s">
        <v>31</v>
      </c>
      <c r="M18" s="66" t="s">
        <v>62</v>
      </c>
      <c r="N18" s="67"/>
      <c r="O18" s="67"/>
      <c r="P18" s="67"/>
      <c r="Q18" s="67"/>
      <c r="R18" s="67"/>
      <c r="S18" s="68"/>
      <c r="T18" s="36"/>
    </row>
    <row r="19" spans="1:20" ht="16" customHeight="1" x14ac:dyDescent="0.2">
      <c r="A19" s="6"/>
      <c r="B19" s="26">
        <f>$D$5+8</f>
        <v>44570</v>
      </c>
      <c r="C19" s="27" t="str">
        <f t="shared" si="2"/>
        <v>So</v>
      </c>
      <c r="D19" s="34"/>
      <c r="E19" s="34"/>
      <c r="F19" s="34"/>
      <c r="G19" s="28" t="str">
        <f t="shared" si="4"/>
        <v/>
      </c>
      <c r="H19" s="28" t="str">
        <f t="shared" si="1"/>
        <v/>
      </c>
      <c r="I19" s="32" t="str">
        <f t="shared" si="3"/>
        <v/>
      </c>
      <c r="J19" s="6"/>
      <c r="K19" s="35"/>
      <c r="L19" s="78" t="s">
        <v>26</v>
      </c>
      <c r="M19" s="80" t="s">
        <v>46</v>
      </c>
      <c r="N19" s="81"/>
      <c r="O19" s="81"/>
      <c r="P19" s="81"/>
      <c r="Q19" s="81"/>
      <c r="R19" s="81"/>
      <c r="S19" s="82"/>
      <c r="T19" s="36"/>
    </row>
    <row r="20" spans="1:20" ht="16" customHeight="1" thickBot="1" x14ac:dyDescent="0.25">
      <c r="A20" s="6"/>
      <c r="B20" s="26">
        <f>$D$5+9</f>
        <v>44571</v>
      </c>
      <c r="C20" s="27" t="str">
        <f t="shared" si="2"/>
        <v>Mo</v>
      </c>
      <c r="D20" s="34"/>
      <c r="E20" s="34"/>
      <c r="F20" s="34"/>
      <c r="G20" s="28" t="str">
        <f t="shared" si="4"/>
        <v/>
      </c>
      <c r="H20" s="28">
        <f t="shared" si="1"/>
        <v>0</v>
      </c>
      <c r="I20" s="32" t="str">
        <f>IFERROR((G20-H20)*24,"")</f>
        <v/>
      </c>
      <c r="J20" s="6"/>
      <c r="K20" s="35"/>
      <c r="L20" s="79"/>
      <c r="M20" s="83"/>
      <c r="N20" s="84"/>
      <c r="O20" s="84"/>
      <c r="P20" s="84"/>
      <c r="Q20" s="84"/>
      <c r="R20" s="84"/>
      <c r="S20" s="85"/>
      <c r="T20" s="36"/>
    </row>
    <row r="21" spans="1:20" ht="16" customHeight="1" thickTop="1" thickBot="1" x14ac:dyDescent="0.25">
      <c r="A21" s="6"/>
      <c r="B21" s="26">
        <f>$D$5+10</f>
        <v>44572</v>
      </c>
      <c r="C21" s="27" t="str">
        <f t="shared" si="2"/>
        <v>Di</v>
      </c>
      <c r="D21" s="34"/>
      <c r="E21" s="34"/>
      <c r="F21" s="34"/>
      <c r="G21" s="28" t="str">
        <f t="shared" si="4"/>
        <v/>
      </c>
      <c r="H21" s="28">
        <f t="shared" si="1"/>
        <v>0</v>
      </c>
      <c r="I21" s="32" t="str">
        <f t="shared" si="3"/>
        <v/>
      </c>
      <c r="J21" s="6"/>
      <c r="K21" s="35"/>
      <c r="L21" s="61"/>
      <c r="M21" s="41"/>
      <c r="N21" s="42"/>
      <c r="O21" s="42"/>
      <c r="P21" s="42"/>
      <c r="Q21" s="42"/>
      <c r="R21" s="42"/>
      <c r="S21" s="62"/>
      <c r="T21" s="36"/>
    </row>
    <row r="22" spans="1:20" ht="16" customHeight="1" thickTop="1" x14ac:dyDescent="0.2">
      <c r="A22" s="6"/>
      <c r="B22" s="26">
        <f>$D$5+11</f>
        <v>44573</v>
      </c>
      <c r="C22" s="27" t="str">
        <f t="shared" si="2"/>
        <v>Mi</v>
      </c>
      <c r="D22" s="34"/>
      <c r="E22" s="34"/>
      <c r="F22" s="34"/>
      <c r="G22" s="28" t="str">
        <f t="shared" si="4"/>
        <v/>
      </c>
      <c r="H22" s="28">
        <f t="shared" si="1"/>
        <v>0</v>
      </c>
      <c r="I22" s="32" t="str">
        <f t="shared" si="3"/>
        <v/>
      </c>
      <c r="J22" s="6"/>
      <c r="K22" s="35"/>
      <c r="L22" s="63" t="s">
        <v>37</v>
      </c>
      <c r="M22" s="107" t="s">
        <v>53</v>
      </c>
      <c r="N22" s="108"/>
      <c r="O22" s="108"/>
      <c r="P22" s="108"/>
      <c r="Q22" s="108"/>
      <c r="R22" s="108"/>
      <c r="S22" s="109"/>
      <c r="T22" s="36"/>
    </row>
    <row r="23" spans="1:20" ht="16" customHeight="1" x14ac:dyDescent="0.2">
      <c r="A23" s="6"/>
      <c r="B23" s="26">
        <f>$D$5+12</f>
        <v>44574</v>
      </c>
      <c r="C23" s="27" t="str">
        <f t="shared" si="2"/>
        <v>Do</v>
      </c>
      <c r="D23" s="34"/>
      <c r="E23" s="34"/>
      <c r="F23" s="34"/>
      <c r="G23" s="28" t="str">
        <f t="shared" si="4"/>
        <v/>
      </c>
      <c r="H23" s="28">
        <f t="shared" si="1"/>
        <v>0</v>
      </c>
      <c r="I23" s="32" t="str">
        <f t="shared" si="3"/>
        <v/>
      </c>
      <c r="J23" s="6"/>
      <c r="K23" s="35"/>
      <c r="L23" s="64"/>
      <c r="M23" s="110"/>
      <c r="N23" s="111"/>
      <c r="O23" s="111"/>
      <c r="P23" s="111"/>
      <c r="Q23" s="111"/>
      <c r="R23" s="111"/>
      <c r="S23" s="112"/>
      <c r="T23" s="36"/>
    </row>
    <row r="24" spans="1:20" ht="16" customHeight="1" x14ac:dyDescent="0.2">
      <c r="A24" s="6"/>
      <c r="B24" s="26">
        <f>$D$5+13</f>
        <v>44575</v>
      </c>
      <c r="C24" s="27" t="str">
        <f t="shared" si="2"/>
        <v>Fr</v>
      </c>
      <c r="D24" s="34"/>
      <c r="E24" s="34"/>
      <c r="F24" s="34"/>
      <c r="G24" s="28" t="str">
        <f t="shared" si="4"/>
        <v/>
      </c>
      <c r="H24" s="28">
        <f t="shared" si="1"/>
        <v>0</v>
      </c>
      <c r="I24" s="32" t="str">
        <f t="shared" si="3"/>
        <v/>
      </c>
      <c r="J24" s="6"/>
      <c r="K24" s="35"/>
      <c r="L24" s="64"/>
      <c r="M24" s="110"/>
      <c r="N24" s="111"/>
      <c r="O24" s="111"/>
      <c r="P24" s="111"/>
      <c r="Q24" s="111"/>
      <c r="R24" s="111"/>
      <c r="S24" s="112"/>
      <c r="T24" s="36"/>
    </row>
    <row r="25" spans="1:20" ht="16" customHeight="1" x14ac:dyDescent="0.2">
      <c r="A25" s="6"/>
      <c r="B25" s="26">
        <f>$D$5+14</f>
        <v>44576</v>
      </c>
      <c r="C25" s="27" t="str">
        <f t="shared" si="2"/>
        <v>Sa</v>
      </c>
      <c r="D25" s="34"/>
      <c r="E25" s="34"/>
      <c r="F25" s="34"/>
      <c r="G25" s="28" t="str">
        <f t="shared" si="4"/>
        <v/>
      </c>
      <c r="H25" s="28" t="str">
        <f t="shared" si="1"/>
        <v/>
      </c>
      <c r="I25" s="32" t="str">
        <f t="shared" si="3"/>
        <v/>
      </c>
      <c r="J25" s="6"/>
      <c r="K25" s="35"/>
      <c r="L25" s="64"/>
      <c r="M25" s="110"/>
      <c r="N25" s="111"/>
      <c r="O25" s="111"/>
      <c r="P25" s="111"/>
      <c r="Q25" s="111"/>
      <c r="R25" s="111"/>
      <c r="S25" s="112"/>
      <c r="T25" s="36"/>
    </row>
    <row r="26" spans="1:20" ht="16" customHeight="1" x14ac:dyDescent="0.2">
      <c r="A26" s="6"/>
      <c r="B26" s="26">
        <f>$D$5+15</f>
        <v>44577</v>
      </c>
      <c r="C26" s="27" t="str">
        <f t="shared" si="2"/>
        <v>So</v>
      </c>
      <c r="D26" s="34"/>
      <c r="E26" s="34"/>
      <c r="F26" s="34"/>
      <c r="G26" s="28" t="str">
        <f t="shared" si="4"/>
        <v/>
      </c>
      <c r="H26" s="28" t="str">
        <f t="shared" si="1"/>
        <v/>
      </c>
      <c r="I26" s="32" t="str">
        <f t="shared" si="3"/>
        <v/>
      </c>
      <c r="J26" s="6"/>
      <c r="K26" s="35"/>
      <c r="L26" s="64"/>
      <c r="M26" s="110"/>
      <c r="N26" s="111"/>
      <c r="O26" s="111"/>
      <c r="P26" s="111"/>
      <c r="Q26" s="111"/>
      <c r="R26" s="111"/>
      <c r="S26" s="112"/>
      <c r="T26" s="36"/>
    </row>
    <row r="27" spans="1:20" ht="16" customHeight="1" thickBot="1" x14ac:dyDescent="0.25">
      <c r="A27" s="6"/>
      <c r="B27" s="26">
        <f>$D$5+16</f>
        <v>44578</v>
      </c>
      <c r="C27" s="27" t="str">
        <f t="shared" si="2"/>
        <v>Mo</v>
      </c>
      <c r="D27" s="34"/>
      <c r="E27" s="34"/>
      <c r="F27" s="34"/>
      <c r="G27" s="28" t="str">
        <f t="shared" si="4"/>
        <v/>
      </c>
      <c r="H27" s="28">
        <f t="shared" si="1"/>
        <v>0</v>
      </c>
      <c r="I27" s="32" t="str">
        <f t="shared" si="3"/>
        <v/>
      </c>
      <c r="J27" s="6"/>
      <c r="K27" s="35"/>
      <c r="L27" s="65"/>
      <c r="M27" s="113"/>
      <c r="N27" s="114"/>
      <c r="O27" s="114"/>
      <c r="P27" s="114"/>
      <c r="Q27" s="114"/>
      <c r="R27" s="114"/>
      <c r="S27" s="115"/>
      <c r="T27" s="36"/>
    </row>
    <row r="28" spans="1:20" ht="16" customHeight="1" thickTop="1" x14ac:dyDescent="0.2">
      <c r="A28" s="6"/>
      <c r="B28" s="26">
        <f>$D$5+17</f>
        <v>44579</v>
      </c>
      <c r="C28" s="27" t="str">
        <f t="shared" si="2"/>
        <v>Di</v>
      </c>
      <c r="D28" s="34"/>
      <c r="E28" s="34"/>
      <c r="F28" s="34"/>
      <c r="G28" s="28" t="str">
        <f t="shared" si="4"/>
        <v/>
      </c>
      <c r="H28" s="28">
        <f t="shared" si="1"/>
        <v>0</v>
      </c>
      <c r="I28" s="32" t="str">
        <f t="shared" si="3"/>
        <v/>
      </c>
      <c r="J28" s="6"/>
      <c r="K28" s="35"/>
      <c r="L28" s="36"/>
      <c r="M28" s="36"/>
      <c r="N28" s="36"/>
      <c r="O28" s="36"/>
      <c r="P28" s="36"/>
      <c r="Q28" s="36"/>
      <c r="R28" s="36"/>
      <c r="S28" s="36"/>
      <c r="T28" s="36"/>
    </row>
    <row r="29" spans="1:20" ht="16" customHeight="1" thickBot="1" x14ac:dyDescent="0.25">
      <c r="A29" s="6"/>
      <c r="B29" s="26">
        <f>$D$5+18</f>
        <v>44580</v>
      </c>
      <c r="C29" s="27" t="str">
        <f t="shared" si="2"/>
        <v>Mi</v>
      </c>
      <c r="D29" s="34"/>
      <c r="E29" s="34"/>
      <c r="F29" s="34"/>
      <c r="G29" s="28" t="str">
        <f t="shared" si="4"/>
        <v/>
      </c>
      <c r="H29" s="28">
        <f t="shared" si="1"/>
        <v>0</v>
      </c>
      <c r="I29" s="32" t="str">
        <f t="shared" si="3"/>
        <v/>
      </c>
      <c r="J29" s="6"/>
      <c r="K29" s="35"/>
      <c r="L29" s="36"/>
      <c r="M29" s="36"/>
      <c r="N29" s="36"/>
      <c r="O29" s="36"/>
      <c r="P29" s="36"/>
      <c r="Q29" s="36"/>
      <c r="R29" s="36"/>
      <c r="S29" s="36"/>
      <c r="T29" s="36"/>
    </row>
    <row r="30" spans="1:20" ht="16" customHeight="1" thickTop="1" x14ac:dyDescent="0.2">
      <c r="A30" s="6"/>
      <c r="B30" s="26">
        <f>$D$5+19</f>
        <v>44581</v>
      </c>
      <c r="C30" s="27" t="str">
        <f t="shared" si="2"/>
        <v>Do</v>
      </c>
      <c r="D30" s="34"/>
      <c r="E30" s="34"/>
      <c r="F30" s="34"/>
      <c r="G30" s="28" t="str">
        <f t="shared" si="4"/>
        <v/>
      </c>
      <c r="H30" s="28">
        <f t="shared" si="1"/>
        <v>0</v>
      </c>
      <c r="I30" s="32" t="str">
        <f t="shared" si="3"/>
        <v/>
      </c>
      <c r="J30" s="6"/>
      <c r="K30" s="35"/>
      <c r="L30" s="97" t="s">
        <v>47</v>
      </c>
      <c r="M30" s="98"/>
      <c r="N30" s="50"/>
      <c r="O30" s="50"/>
      <c r="P30" s="50"/>
      <c r="Q30" s="50"/>
      <c r="R30" s="50"/>
      <c r="S30" s="50"/>
      <c r="T30" s="36"/>
    </row>
    <row r="31" spans="1:20" ht="16" customHeight="1" thickBot="1" x14ac:dyDescent="0.25">
      <c r="A31" s="6"/>
      <c r="B31" s="26">
        <f>$D$5+20</f>
        <v>44582</v>
      </c>
      <c r="C31" s="27" t="str">
        <f t="shared" si="2"/>
        <v>Fr</v>
      </c>
      <c r="D31" s="34"/>
      <c r="E31" s="34"/>
      <c r="F31" s="34"/>
      <c r="G31" s="28" t="str">
        <f t="shared" si="4"/>
        <v/>
      </c>
      <c r="H31" s="28">
        <f t="shared" si="1"/>
        <v>0</v>
      </c>
      <c r="I31" s="32" t="str">
        <f t="shared" si="3"/>
        <v/>
      </c>
      <c r="J31" s="6"/>
      <c r="K31" s="35"/>
      <c r="L31" s="99"/>
      <c r="M31" s="100"/>
      <c r="N31" s="50"/>
      <c r="O31" s="50"/>
      <c r="P31" s="50"/>
      <c r="Q31" s="50"/>
      <c r="R31" s="50"/>
      <c r="S31" s="50"/>
      <c r="T31" s="36"/>
    </row>
    <row r="32" spans="1:20" ht="16" customHeight="1" thickTop="1" x14ac:dyDescent="0.2">
      <c r="A32" s="6"/>
      <c r="B32" s="26">
        <f>$D$5+21</f>
        <v>44583</v>
      </c>
      <c r="C32" s="27" t="str">
        <f t="shared" si="2"/>
        <v>Sa</v>
      </c>
      <c r="D32" s="34"/>
      <c r="E32" s="34"/>
      <c r="F32" s="34"/>
      <c r="G32" s="28" t="str">
        <f t="shared" si="4"/>
        <v/>
      </c>
      <c r="H32" s="28" t="str">
        <f t="shared" si="1"/>
        <v/>
      </c>
      <c r="I32" s="32" t="str">
        <f t="shared" si="3"/>
        <v/>
      </c>
      <c r="J32" s="6"/>
      <c r="K32" s="35"/>
      <c r="L32" s="46" t="s">
        <v>38</v>
      </c>
      <c r="M32" s="47"/>
      <c r="N32" s="43"/>
      <c r="O32" s="144" t="s">
        <v>45</v>
      </c>
      <c r="P32" s="145"/>
      <c r="Q32" s="145"/>
      <c r="R32" s="145"/>
      <c r="S32" s="146"/>
      <c r="T32" s="36"/>
    </row>
    <row r="33" spans="1:20" ht="16" customHeight="1" x14ac:dyDescent="0.2">
      <c r="A33" s="6"/>
      <c r="B33" s="26">
        <f>$D$5+22</f>
        <v>44584</v>
      </c>
      <c r="C33" s="27" t="str">
        <f t="shared" si="2"/>
        <v>So</v>
      </c>
      <c r="D33" s="34"/>
      <c r="E33" s="34"/>
      <c r="F33" s="34"/>
      <c r="G33" s="28" t="str">
        <f t="shared" si="4"/>
        <v/>
      </c>
      <c r="H33" s="28" t="str">
        <f t="shared" si="1"/>
        <v/>
      </c>
      <c r="I33" s="32" t="str">
        <f t="shared" si="3"/>
        <v/>
      </c>
      <c r="J33" s="6"/>
      <c r="K33" s="35"/>
      <c r="L33" s="46" t="s">
        <v>39</v>
      </c>
      <c r="M33" s="47"/>
      <c r="N33" s="44"/>
      <c r="O33" s="147"/>
      <c r="P33" s="148"/>
      <c r="Q33" s="148"/>
      <c r="R33" s="148"/>
      <c r="S33" s="149"/>
      <c r="T33" s="36"/>
    </row>
    <row r="34" spans="1:20" ht="16" customHeight="1" x14ac:dyDescent="0.2">
      <c r="A34" s="6"/>
      <c r="B34" s="26">
        <f>$D$5+23</f>
        <v>44585</v>
      </c>
      <c r="C34" s="27" t="str">
        <f t="shared" si="2"/>
        <v>Mo</v>
      </c>
      <c r="D34" s="34"/>
      <c r="E34" s="34"/>
      <c r="F34" s="34"/>
      <c r="G34" s="28" t="str">
        <f t="shared" si="4"/>
        <v/>
      </c>
      <c r="H34" s="28">
        <f t="shared" si="1"/>
        <v>0</v>
      </c>
      <c r="I34" s="32" t="str">
        <f t="shared" si="3"/>
        <v/>
      </c>
      <c r="J34" s="6"/>
      <c r="K34" s="35"/>
      <c r="L34" s="46" t="s">
        <v>40</v>
      </c>
      <c r="M34" s="47"/>
      <c r="N34" s="44"/>
      <c r="O34" s="147"/>
      <c r="P34" s="148"/>
      <c r="Q34" s="148"/>
      <c r="R34" s="148"/>
      <c r="S34" s="149"/>
      <c r="T34" s="36"/>
    </row>
    <row r="35" spans="1:20" ht="16" customHeight="1" x14ac:dyDescent="0.2">
      <c r="A35" s="6"/>
      <c r="B35" s="26">
        <f>$D$5+24</f>
        <v>44586</v>
      </c>
      <c r="C35" s="27" t="str">
        <f t="shared" si="2"/>
        <v>Di</v>
      </c>
      <c r="D35" s="34"/>
      <c r="E35" s="34"/>
      <c r="F35" s="34"/>
      <c r="G35" s="28" t="str">
        <f t="shared" si="4"/>
        <v/>
      </c>
      <c r="H35" s="28">
        <f t="shared" si="1"/>
        <v>0</v>
      </c>
      <c r="I35" s="32" t="str">
        <f t="shared" si="3"/>
        <v/>
      </c>
      <c r="J35" s="6"/>
      <c r="K35" s="35"/>
      <c r="L35" s="46" t="s">
        <v>41</v>
      </c>
      <c r="M35" s="47"/>
      <c r="N35" s="44"/>
      <c r="O35" s="147"/>
      <c r="P35" s="148"/>
      <c r="Q35" s="148"/>
      <c r="R35" s="148"/>
      <c r="S35" s="149"/>
      <c r="T35" s="36"/>
    </row>
    <row r="36" spans="1:20" ht="16" customHeight="1" x14ac:dyDescent="0.2">
      <c r="A36" s="6"/>
      <c r="B36" s="26">
        <f>$D$5+25</f>
        <v>44587</v>
      </c>
      <c r="C36" s="27" t="str">
        <f t="shared" si="2"/>
        <v>Mi</v>
      </c>
      <c r="D36" s="34"/>
      <c r="E36" s="34"/>
      <c r="F36" s="34"/>
      <c r="G36" s="28" t="str">
        <f t="shared" si="4"/>
        <v/>
      </c>
      <c r="H36" s="28">
        <f t="shared" si="1"/>
        <v>0</v>
      </c>
      <c r="I36" s="32" t="str">
        <f t="shared" si="3"/>
        <v/>
      </c>
      <c r="J36" s="6"/>
      <c r="K36" s="35"/>
      <c r="L36" s="46" t="s">
        <v>42</v>
      </c>
      <c r="M36" s="47"/>
      <c r="N36" s="44"/>
      <c r="O36" s="147"/>
      <c r="P36" s="148"/>
      <c r="Q36" s="148"/>
      <c r="R36" s="148"/>
      <c r="S36" s="149"/>
      <c r="T36" s="36"/>
    </row>
    <row r="37" spans="1:20" ht="16" customHeight="1" x14ac:dyDescent="0.2">
      <c r="A37" s="6"/>
      <c r="B37" s="26">
        <f>$D$5+26</f>
        <v>44588</v>
      </c>
      <c r="C37" s="27" t="str">
        <f t="shared" si="2"/>
        <v>Do</v>
      </c>
      <c r="D37" s="34"/>
      <c r="E37" s="34"/>
      <c r="F37" s="34"/>
      <c r="G37" s="28" t="str">
        <f t="shared" si="4"/>
        <v/>
      </c>
      <c r="H37" s="28">
        <f t="shared" si="1"/>
        <v>0</v>
      </c>
      <c r="I37" s="32" t="str">
        <f t="shared" si="3"/>
        <v/>
      </c>
      <c r="J37" s="6"/>
      <c r="K37" s="35"/>
      <c r="L37" s="46" t="s">
        <v>43</v>
      </c>
      <c r="M37" s="47"/>
      <c r="N37" s="44"/>
      <c r="O37" s="147"/>
      <c r="P37" s="148"/>
      <c r="Q37" s="148"/>
      <c r="R37" s="148"/>
      <c r="S37" s="149"/>
      <c r="T37" s="36"/>
    </row>
    <row r="38" spans="1:20" ht="16" customHeight="1" thickBot="1" x14ac:dyDescent="0.25">
      <c r="A38" s="6"/>
      <c r="B38" s="26">
        <f>$D$5+27</f>
        <v>44589</v>
      </c>
      <c r="C38" s="27" t="str">
        <f t="shared" si="2"/>
        <v>Fr</v>
      </c>
      <c r="D38" s="34"/>
      <c r="E38" s="34"/>
      <c r="F38" s="34"/>
      <c r="G38" s="28" t="str">
        <f t="shared" si="4"/>
        <v/>
      </c>
      <c r="H38" s="28">
        <f t="shared" si="1"/>
        <v>0</v>
      </c>
      <c r="I38" s="32" t="str">
        <f t="shared" si="3"/>
        <v/>
      </c>
      <c r="J38" s="6"/>
      <c r="K38" s="35"/>
      <c r="L38" s="48" t="s">
        <v>44</v>
      </c>
      <c r="M38" s="49"/>
      <c r="N38" s="45"/>
      <c r="O38" s="150"/>
      <c r="P38" s="151"/>
      <c r="Q38" s="151"/>
      <c r="R38" s="151"/>
      <c r="S38" s="152"/>
      <c r="T38" s="36"/>
    </row>
    <row r="39" spans="1:20" ht="16" customHeight="1" thickTop="1" x14ac:dyDescent="0.2">
      <c r="A39" s="6"/>
      <c r="B39" s="26">
        <f>IF(MONTH($D$5)=MONTH($D$5+28),$D$5+28,"")</f>
        <v>44590</v>
      </c>
      <c r="C39" s="27" t="str">
        <f t="shared" si="2"/>
        <v>Sa</v>
      </c>
      <c r="D39" s="34"/>
      <c r="E39" s="34"/>
      <c r="F39" s="34"/>
      <c r="G39" s="28" t="str">
        <f>IF(C39="","",(IF(AND(D39="",E39=""),"",(IF(D39="A",0,(IF(OR(D39="U",D39="F",D39="K"),H39,(IF((E39-D39-F39)&lt;0,"FEHLER",(E39-D39-F39))))))))))</f>
        <v/>
      </c>
      <c r="H39" s="28" t="str">
        <f t="shared" si="1"/>
        <v/>
      </c>
      <c r="I39" s="32" t="str">
        <f t="shared" si="3"/>
        <v/>
      </c>
      <c r="J39" s="6"/>
      <c r="K39" s="35"/>
      <c r="L39" s="50"/>
      <c r="M39" s="50"/>
      <c r="N39" s="50"/>
      <c r="O39" s="50"/>
      <c r="P39" s="50"/>
      <c r="Q39" s="50"/>
      <c r="R39" s="50"/>
      <c r="S39" s="50"/>
      <c r="T39" s="36"/>
    </row>
    <row r="40" spans="1:20" ht="16" customHeight="1" x14ac:dyDescent="0.2">
      <c r="A40" s="6"/>
      <c r="B40" s="26">
        <f>IF(MONTH($D$5)=MONTH($D$5+29),$D$5+29,"")</f>
        <v>44591</v>
      </c>
      <c r="C40" s="27" t="str">
        <f t="shared" si="2"/>
        <v>So</v>
      </c>
      <c r="D40" s="34"/>
      <c r="E40" s="34"/>
      <c r="F40" s="34"/>
      <c r="G40" s="28" t="str">
        <f t="shared" ref="G40:G41" si="5">IF(C40="","",(IF(AND(D40="",E40=""),"",(IF(D40="A",0,(IF(OR(D40="U",D40="F",D40="K"),H40,(IF((E40-D40-F40)&lt;0,"FEHLER",(E40-D40-F40))))))))))</f>
        <v/>
      </c>
      <c r="H40" s="28" t="str">
        <f t="shared" si="1"/>
        <v/>
      </c>
      <c r="I40" s="32" t="str">
        <f t="shared" si="3"/>
        <v/>
      </c>
      <c r="J40" s="6"/>
      <c r="K40" s="35"/>
      <c r="L40" s="50"/>
      <c r="M40" s="50"/>
      <c r="N40" s="50"/>
      <c r="O40" s="50"/>
      <c r="P40" s="50"/>
      <c r="Q40" s="50"/>
      <c r="R40" s="50"/>
      <c r="S40" s="50"/>
      <c r="T40" s="36"/>
    </row>
    <row r="41" spans="1:20" ht="16" customHeight="1" x14ac:dyDescent="0.2">
      <c r="A41" s="6"/>
      <c r="B41" s="26">
        <f>IF(MONTH($D$5)=MONTH($D$5+30),$D$5+30,"")</f>
        <v>44592</v>
      </c>
      <c r="C41" s="27" t="str">
        <f t="shared" si="2"/>
        <v>Mo</v>
      </c>
      <c r="D41" s="34"/>
      <c r="E41" s="34"/>
      <c r="F41" s="34"/>
      <c r="G41" s="28" t="str">
        <f t="shared" si="5"/>
        <v/>
      </c>
      <c r="H41" s="28">
        <f t="shared" si="1"/>
        <v>0</v>
      </c>
      <c r="I41" s="32" t="str">
        <f t="shared" si="3"/>
        <v/>
      </c>
      <c r="J41" s="6"/>
      <c r="K41" s="35"/>
      <c r="L41" s="50"/>
      <c r="M41" s="50"/>
      <c r="N41" s="50"/>
      <c r="O41" s="50"/>
      <c r="P41" s="50"/>
      <c r="Q41" s="50"/>
      <c r="R41" s="50"/>
      <c r="S41" s="50"/>
      <c r="T41" s="36"/>
    </row>
    <row r="42" spans="1:20" ht="16" customHeight="1" thickBot="1" x14ac:dyDescent="0.25">
      <c r="A42" s="6"/>
      <c r="B42" s="7"/>
      <c r="C42" s="7"/>
      <c r="D42" s="8"/>
      <c r="E42" s="8"/>
      <c r="F42" s="8"/>
      <c r="G42" s="7"/>
      <c r="H42" s="7"/>
      <c r="I42" s="7"/>
      <c r="J42" s="6"/>
      <c r="K42" s="35"/>
      <c r="L42" s="50"/>
      <c r="M42" s="50"/>
      <c r="N42" s="50"/>
      <c r="O42" s="50"/>
      <c r="P42" s="50"/>
      <c r="Q42" s="50"/>
      <c r="R42" s="50"/>
      <c r="S42" s="50"/>
      <c r="T42" s="36"/>
    </row>
    <row r="43" spans="1:20" ht="33" thickTop="1" thickBot="1" x14ac:dyDescent="0.4">
      <c r="A43" s="6"/>
      <c r="B43" s="90" t="s">
        <v>27</v>
      </c>
      <c r="C43" s="92"/>
      <c r="D43" s="33">
        <f>COUNTIF(D11:D41,"U")</f>
        <v>0</v>
      </c>
      <c r="E43" s="95">
        <f>D5</f>
        <v>44562</v>
      </c>
      <c r="F43" s="96"/>
      <c r="G43" s="96"/>
      <c r="H43" s="96"/>
      <c r="I43" s="96"/>
      <c r="J43" s="6"/>
      <c r="K43" s="35"/>
      <c r="L43" s="101" t="s">
        <v>54</v>
      </c>
      <c r="M43" s="102"/>
      <c r="N43" s="102"/>
      <c r="O43" s="103"/>
      <c r="P43" s="36"/>
      <c r="Q43" s="36"/>
      <c r="R43" s="36"/>
      <c r="S43" s="36"/>
      <c r="T43" s="36"/>
    </row>
    <row r="44" spans="1:20" ht="28" customHeight="1" thickTop="1" thickBot="1" x14ac:dyDescent="0.25">
      <c r="A44" s="6"/>
      <c r="B44" s="90" t="s">
        <v>33</v>
      </c>
      <c r="C44" s="92"/>
      <c r="D44" s="33">
        <f>COUNTIF(D11:D41,"A")</f>
        <v>0</v>
      </c>
      <c r="E44" s="90" t="str">
        <f>"Ges. Arbeitszeit "&amp;TEXT(D5,"MMM JJ")
 &amp;" (inkl. K,U,F)"</f>
        <v>Ges. Arbeitszeit Jan 22 (inkl. K,U,F)</v>
      </c>
      <c r="F44" s="91"/>
      <c r="G44" s="92"/>
      <c r="H44" s="93">
        <f>(SUM(G11:G41))*24</f>
        <v>0</v>
      </c>
      <c r="I44" s="94"/>
      <c r="J44" s="6"/>
      <c r="K44" s="35"/>
      <c r="L44" s="131" t="s">
        <v>55</v>
      </c>
      <c r="M44" s="132"/>
      <c r="N44" s="132"/>
      <c r="O44" s="132"/>
      <c r="P44" s="133"/>
      <c r="Q44" s="133"/>
      <c r="R44" s="133"/>
      <c r="S44" s="134"/>
      <c r="T44" s="36"/>
    </row>
    <row r="45" spans="1:20" ht="28" customHeight="1" thickTop="1" thickBot="1" x14ac:dyDescent="0.25">
      <c r="A45" s="6"/>
      <c r="B45" s="90" t="s">
        <v>28</v>
      </c>
      <c r="C45" s="92"/>
      <c r="D45" s="33">
        <f>COUNTIF(D12:D42,"K")</f>
        <v>0</v>
      </c>
      <c r="E45" s="90" t="str">
        <f>"Plus-/ Minusstunden "&amp;TEXT(D5,"MMM JJ")</f>
        <v>Plus-/ Minusstunden Jan 22</v>
      </c>
      <c r="F45" s="91"/>
      <c r="G45" s="92"/>
      <c r="H45" s="93">
        <f>SUM(I11:I41)</f>
        <v>0</v>
      </c>
      <c r="I45" s="94"/>
      <c r="J45" s="6"/>
      <c r="K45" s="35"/>
      <c r="L45" s="135" t="s">
        <v>59</v>
      </c>
      <c r="M45" s="136"/>
      <c r="N45" s="136"/>
      <c r="O45" s="136"/>
      <c r="P45" s="136"/>
      <c r="Q45" s="136"/>
      <c r="R45" s="136"/>
      <c r="S45" s="137"/>
      <c r="T45" s="36"/>
    </row>
    <row r="46" spans="1:20" ht="28" customHeight="1" thickTop="1" thickBot="1" x14ac:dyDescent="0.25">
      <c r="A46" s="6"/>
      <c r="B46" s="6"/>
      <c r="C46" s="7"/>
      <c r="D46" s="8"/>
      <c r="E46" s="8"/>
      <c r="F46" s="8"/>
      <c r="G46" s="7"/>
      <c r="H46" s="7"/>
      <c r="I46" s="7"/>
      <c r="J46" s="6"/>
      <c r="K46" s="35"/>
      <c r="L46" s="135" t="s">
        <v>57</v>
      </c>
      <c r="M46" s="136"/>
      <c r="N46" s="136"/>
      <c r="O46" s="136"/>
      <c r="P46" s="136"/>
      <c r="Q46" s="136"/>
      <c r="R46" s="136"/>
      <c r="S46" s="137"/>
      <c r="T46" s="36"/>
    </row>
    <row r="47" spans="1:20" ht="21" thickTop="1" thickBot="1" x14ac:dyDescent="0.25">
      <c r="A47" s="6"/>
      <c r="B47" s="90" t="s">
        <v>23</v>
      </c>
      <c r="C47" s="91"/>
      <c r="D47" s="92"/>
      <c r="E47" s="93">
        <f>H45+D6</f>
        <v>0</v>
      </c>
      <c r="F47" s="94"/>
      <c r="G47" s="11" t="s">
        <v>34</v>
      </c>
      <c r="H47" s="7"/>
      <c r="I47" s="7"/>
      <c r="J47" s="6"/>
      <c r="K47" s="35"/>
      <c r="L47" s="138" t="s">
        <v>58</v>
      </c>
      <c r="M47" s="139"/>
      <c r="N47" s="139"/>
      <c r="O47" s="139"/>
      <c r="P47" s="139"/>
      <c r="Q47" s="139"/>
      <c r="R47" s="139"/>
      <c r="S47" s="140"/>
      <c r="T47" s="36"/>
    </row>
    <row r="48" spans="1:20" ht="18" thickTop="1" thickBot="1" x14ac:dyDescent="0.25">
      <c r="A48" s="6"/>
      <c r="B48" s="6"/>
      <c r="C48" s="7"/>
      <c r="D48" s="8"/>
      <c r="E48" s="8"/>
      <c r="F48" s="8"/>
      <c r="G48" s="7"/>
      <c r="H48" s="7"/>
      <c r="I48" s="7"/>
      <c r="J48" s="6"/>
      <c r="K48" s="35"/>
      <c r="L48" s="141"/>
      <c r="M48" s="142"/>
      <c r="N48" s="142"/>
      <c r="O48" s="142"/>
      <c r="P48" s="142"/>
      <c r="Q48" s="142"/>
      <c r="R48" s="142"/>
      <c r="S48" s="143"/>
      <c r="T48" s="36"/>
    </row>
    <row r="49" spans="1:20" ht="17" thickTop="1" x14ac:dyDescent="0.2">
      <c r="A49" s="6"/>
      <c r="B49" s="6"/>
      <c r="C49" s="7"/>
      <c r="D49" s="8"/>
      <c r="E49" s="8"/>
      <c r="F49" s="8"/>
      <c r="G49" s="7"/>
      <c r="H49" s="7"/>
      <c r="I49" s="7"/>
      <c r="J49" s="6"/>
      <c r="K49" s="35"/>
      <c r="L49" s="36"/>
      <c r="M49" s="36"/>
      <c r="N49" s="36"/>
      <c r="O49" s="36"/>
      <c r="P49" s="36"/>
      <c r="Q49" s="36"/>
      <c r="R49" s="36"/>
      <c r="S49" s="36"/>
      <c r="T49" s="36"/>
    </row>
    <row r="50" spans="1:20" x14ac:dyDescent="0.2">
      <c r="A50" s="6"/>
      <c r="B50" s="6"/>
      <c r="C50" s="7"/>
      <c r="D50" s="8"/>
      <c r="E50" s="8"/>
      <c r="F50" s="8"/>
      <c r="G50" s="7"/>
      <c r="H50" s="7"/>
      <c r="I50" s="7"/>
      <c r="J50" s="6"/>
      <c r="K50" s="35"/>
      <c r="L50" s="36"/>
      <c r="M50" s="36"/>
      <c r="N50" s="36"/>
      <c r="O50" s="36"/>
      <c r="P50" s="36"/>
      <c r="Q50" s="36"/>
      <c r="R50" s="36"/>
      <c r="S50" s="36"/>
      <c r="T50" s="36"/>
    </row>
    <row r="51" spans="1:20" x14ac:dyDescent="0.2">
      <c r="A51" s="6"/>
      <c r="B51" s="88"/>
      <c r="C51" s="88"/>
      <c r="D51" s="88"/>
      <c r="E51" s="88"/>
      <c r="F51" s="29"/>
      <c r="G51" s="86"/>
      <c r="H51" s="86"/>
      <c r="I51" s="86"/>
      <c r="J51" s="6"/>
      <c r="K51" s="35"/>
      <c r="L51" s="36"/>
      <c r="M51" s="36"/>
      <c r="N51" s="36"/>
      <c r="O51" s="36"/>
      <c r="P51" s="36"/>
      <c r="Q51" s="36"/>
      <c r="R51" s="36"/>
      <c r="S51" s="36"/>
      <c r="T51" s="36"/>
    </row>
    <row r="52" spans="1:20" ht="17" thickBot="1" x14ac:dyDescent="0.25">
      <c r="A52" s="6"/>
      <c r="B52" s="89"/>
      <c r="C52" s="89"/>
      <c r="D52" s="89"/>
      <c r="E52" s="89"/>
      <c r="F52" s="30"/>
      <c r="G52" s="87"/>
      <c r="H52" s="87"/>
      <c r="I52" s="87"/>
      <c r="J52" s="6"/>
      <c r="K52" s="35"/>
      <c r="L52" s="36"/>
      <c r="M52" s="36"/>
      <c r="N52" s="36"/>
      <c r="O52" s="36"/>
      <c r="P52" s="36"/>
      <c r="Q52" s="36"/>
      <c r="R52" s="36"/>
      <c r="S52" s="36"/>
      <c r="T52" s="36"/>
    </row>
    <row r="53" spans="1:20" x14ac:dyDescent="0.2">
      <c r="A53" s="6"/>
      <c r="B53" s="31" t="s">
        <v>50</v>
      </c>
      <c r="C53" s="7"/>
      <c r="D53" s="8"/>
      <c r="E53" s="8"/>
      <c r="F53" s="8"/>
      <c r="G53" s="31" t="s">
        <v>51</v>
      </c>
      <c r="H53" s="7"/>
      <c r="I53" s="7"/>
      <c r="J53" s="6"/>
      <c r="K53" s="35"/>
      <c r="L53" s="36"/>
      <c r="M53" s="36"/>
      <c r="N53" s="36"/>
      <c r="O53" s="36"/>
      <c r="P53" s="36"/>
      <c r="Q53" s="36"/>
      <c r="R53" s="36"/>
      <c r="S53" s="36"/>
      <c r="T53" s="36"/>
    </row>
    <row r="54" spans="1:20" x14ac:dyDescent="0.2">
      <c r="A54" s="6"/>
      <c r="B54" s="2"/>
      <c r="C54" s="7"/>
      <c r="D54" s="8"/>
      <c r="E54" s="8"/>
      <c r="F54" s="8"/>
      <c r="G54" s="7"/>
      <c r="H54" s="7"/>
      <c r="I54" s="7"/>
      <c r="J54" s="6"/>
      <c r="K54" s="35"/>
      <c r="L54" s="36"/>
      <c r="M54" s="36"/>
      <c r="N54" s="36"/>
      <c r="O54" s="36"/>
      <c r="P54" s="36"/>
      <c r="Q54" s="36"/>
      <c r="R54" s="36"/>
      <c r="S54" s="36"/>
      <c r="T54" s="36"/>
    </row>
    <row r="55" spans="1:20" x14ac:dyDescent="0.2">
      <c r="K55" s="35"/>
      <c r="L55" s="36"/>
      <c r="M55" s="36"/>
      <c r="N55" s="36"/>
      <c r="O55" s="36"/>
      <c r="P55" s="36"/>
      <c r="Q55" s="36"/>
      <c r="R55" s="36"/>
      <c r="S55" s="36"/>
      <c r="T55" s="36"/>
    </row>
  </sheetData>
  <sheetProtection algorithmName="SHA-512" hashValue="8de4fIJ7acmZjxlHVrmv6VunXCjpJ8YYi6vRPdo5HB4YDUA2R2bVUQkmgBSg+vKYgHo2aOKb1IS5Ls/JDc3cIQ==" saltValue="KFIopABdMHJw57gLuqUM+A==" spinCount="100000" sheet="1" selectLockedCells="1"/>
  <mergeCells count="45">
    <mergeCell ref="L44:S44"/>
    <mergeCell ref="L45:S45"/>
    <mergeCell ref="L46:S46"/>
    <mergeCell ref="L47:S48"/>
    <mergeCell ref="O32:S38"/>
    <mergeCell ref="L30:M31"/>
    <mergeCell ref="L43:O43"/>
    <mergeCell ref="B4:C4"/>
    <mergeCell ref="D4:I4"/>
    <mergeCell ref="B5:C5"/>
    <mergeCell ref="B6:C6"/>
    <mergeCell ref="M22:S27"/>
    <mergeCell ref="M6:S7"/>
    <mergeCell ref="D5:E5"/>
    <mergeCell ref="D6:E6"/>
    <mergeCell ref="F6:I6"/>
    <mergeCell ref="L8:L9"/>
    <mergeCell ref="L10:L11"/>
    <mergeCell ref="L6:L7"/>
    <mergeCell ref="M10:S11"/>
    <mergeCell ref="L15:L17"/>
    <mergeCell ref="G51:I52"/>
    <mergeCell ref="B51:E52"/>
    <mergeCell ref="E45:G45"/>
    <mergeCell ref="H45:I45"/>
    <mergeCell ref="B43:C43"/>
    <mergeCell ref="B44:C44"/>
    <mergeCell ref="B45:C45"/>
    <mergeCell ref="B47:D47"/>
    <mergeCell ref="E47:F47"/>
    <mergeCell ref="E44:G44"/>
    <mergeCell ref="H44:I44"/>
    <mergeCell ref="E43:I43"/>
    <mergeCell ref="M3:S3"/>
    <mergeCell ref="M4:S4"/>
    <mergeCell ref="M5:S5"/>
    <mergeCell ref="M12:S12"/>
    <mergeCell ref="M13:S13"/>
    <mergeCell ref="M8:S9"/>
    <mergeCell ref="L22:L27"/>
    <mergeCell ref="M14:S14"/>
    <mergeCell ref="M15:S17"/>
    <mergeCell ref="M18:S18"/>
    <mergeCell ref="L19:L20"/>
    <mergeCell ref="M19:S20"/>
  </mergeCells>
  <phoneticPr fontId="1" type="noConversion"/>
  <conditionalFormatting sqref="B11:I41">
    <cfRule type="expression" dxfId="11" priority="9">
      <formula>IF(($D11:$D41)="k",TRUE,FALSE)</formula>
    </cfRule>
    <cfRule type="expression" dxfId="10" priority="10">
      <formula>IF(($D11:$D41)="A",TRUE,FALSE)</formula>
    </cfRule>
    <cfRule type="expression" dxfId="9" priority="11">
      <formula>IF(($C11:$C41)="Sa",TRUE,FALSE)</formula>
    </cfRule>
    <cfRule type="expression" dxfId="8" priority="12">
      <formula>IF(($C11:$C41)="So",TRUE,FALSE)</formula>
    </cfRule>
  </conditionalFormatting>
  <conditionalFormatting sqref="B11:D41">
    <cfRule type="expression" dxfId="7" priority="5">
      <formula>IF(($D11:$D41)="f",TRUE,FALSE)</formula>
    </cfRule>
    <cfRule type="expression" dxfId="6" priority="8">
      <formula>IF(($D11:$D41)="U",TRUE,FALSE)</formula>
    </cfRule>
  </conditionalFormatting>
  <conditionalFormatting sqref="E11:F41">
    <cfRule type="expression" dxfId="5" priority="4">
      <formula>IF(($D11:$D41)="f",TRUE,FALSE)</formula>
    </cfRule>
    <cfRule type="expression" dxfId="4" priority="6">
      <formula>IF(($D11:$D41)="k",TRUE,FALSE)</formula>
    </cfRule>
    <cfRule type="expression" dxfId="3" priority="7">
      <formula>IF(($D11:$D41)="U",TRUE,FALSE)</formula>
    </cfRule>
  </conditionalFormatting>
  <conditionalFormatting sqref="G11:I41">
    <cfRule type="expression" dxfId="2" priority="1">
      <formula>IF(($D11:$D41)="k",TRUE,FALSE)</formula>
    </cfRule>
    <cfRule type="expression" dxfId="1" priority="2">
      <formula>IF(($D11:$D41)="f",TRUE,FALSE)</formula>
    </cfRule>
    <cfRule type="expression" dxfId="0" priority="3">
      <formula>IF(($D11:$D41)="U",TRUE,FALSE)</formula>
    </cfRule>
  </conditionalFormatting>
  <pageMargins left="0.70866141732283472" right="0.70866141732283472" top="0.78740157480314965" bottom="0.78740157480314965" header="0.31496062992125984" footer="0.31496062992125984"/>
  <pageSetup paperSize="9" scale="78"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Arbeitszeit-Überstunden</vt:lpstr>
      <vt:lpstr>'Arbeitszeit-Überstunden'!Druckbereich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Ilonka Lindenhain</dc:creator>
  <cp:lastModifiedBy>Ilonka Lindenhain</cp:lastModifiedBy>
  <dcterms:created xsi:type="dcterms:W3CDTF">2021-12-28T10:53:00Z</dcterms:created>
  <dcterms:modified xsi:type="dcterms:W3CDTF">2022-09-01T09:00:29Z</dcterms:modified>
</cp:coreProperties>
</file>